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75" activeTab="0"/>
  </bookViews>
  <sheets>
    <sheet name="教學(附表一)" sheetId="1" r:id="rId1"/>
    <sheet name="研究(附表二)" sheetId="2" r:id="rId2"/>
    <sheet name="輔導(附表三)" sheetId="3" r:id="rId3"/>
    <sheet name="服務(附表四)" sheetId="4" r:id="rId4"/>
    <sheet name="評鑑成績表(附表五)" sheetId="5" r:id="rId5"/>
  </sheets>
  <definedNames>
    <definedName name="_xlnm.Print_Area" localSheetId="3">'服務(附表四)'!$A$1:$H$38</definedName>
    <definedName name="_xlnm.Print_Area" localSheetId="1">'研究(附表二)'!$A$1:$H$46</definedName>
    <definedName name="_xlnm.Print_Area" localSheetId="0">'教學(附表一)'!$A$1:$I$40</definedName>
    <definedName name="_xlnm.Print_Area" localSheetId="4">'評鑑成績表(附表五)'!$A$1:$G$29</definedName>
    <definedName name="_xlnm.Print_Area" localSheetId="2">'輔導(附表三)'!$A$1:$H$37</definedName>
    <definedName name="_xlnm.Print_Titles" localSheetId="3">'服務(附表四)'!$5:$5</definedName>
    <definedName name="_xlnm.Print_Titles" localSheetId="1">'研究(附表二)'!$15:$15</definedName>
  </definedNames>
  <calcPr fullCalcOnLoad="1"/>
</workbook>
</file>

<file path=xl/sharedStrings.xml><?xml version="1.0" encoding="utf-8"?>
<sst xmlns="http://schemas.openxmlformats.org/spreadsheetml/2006/main" count="388" uniqueCount="303">
  <si>
    <t>附表四</t>
  </si>
  <si>
    <t>項目</t>
  </si>
  <si>
    <t>內容</t>
  </si>
  <si>
    <t>計算方式</t>
  </si>
  <si>
    <t>每單位
分數</t>
  </si>
  <si>
    <t>次數</t>
  </si>
  <si>
    <r>
      <t>分數</t>
    </r>
    <r>
      <rPr>
        <sz val="10"/>
        <color indexed="8"/>
        <rFont val="Times New Roman"/>
        <family val="1"/>
      </rPr>
      <t xml:space="preserve"> 
</t>
    </r>
    <r>
      <rPr>
        <sz val="8"/>
        <color indexed="8"/>
        <rFont val="Times New Roman"/>
        <family val="1"/>
      </rPr>
      <t>(</t>
    </r>
    <r>
      <rPr>
        <sz val="8"/>
        <color indexed="8"/>
        <rFont val="標楷體"/>
        <family val="4"/>
      </rPr>
      <t>上限</t>
    </r>
    <r>
      <rPr>
        <sz val="8"/>
        <color indexed="8"/>
        <rFont val="Times New Roman"/>
        <family val="1"/>
      </rPr>
      <t>30</t>
    </r>
    <r>
      <rPr>
        <sz val="8"/>
        <color indexed="8"/>
        <rFont val="標楷體"/>
        <family val="4"/>
      </rPr>
      <t>分</t>
    </r>
    <r>
      <rPr>
        <sz val="8"/>
        <color indexed="8"/>
        <rFont val="Times New Roman"/>
        <family val="1"/>
      </rPr>
      <t>)</t>
    </r>
  </si>
  <si>
    <r>
      <t xml:space="preserve">換算權重
</t>
    </r>
    <r>
      <rPr>
        <sz val="10"/>
        <color indexed="8"/>
        <rFont val="Times New Roman"/>
        <family val="1"/>
      </rPr>
      <t>(70%)</t>
    </r>
  </si>
  <si>
    <r>
      <t>備註</t>
    </r>
    <r>
      <rPr>
        <sz val="10"/>
        <color indexed="8"/>
        <rFont val="Times New Roman"/>
        <family val="1"/>
      </rPr>
      <t>(</t>
    </r>
    <r>
      <rPr>
        <sz val="10"/>
        <color indexed="8"/>
        <rFont val="標楷體"/>
        <family val="4"/>
      </rPr>
      <t>提供資料單位</t>
    </r>
    <r>
      <rPr>
        <sz val="10"/>
        <color indexed="8"/>
        <rFont val="Times New Roman"/>
        <family val="1"/>
      </rPr>
      <t>)</t>
    </r>
  </si>
  <si>
    <r>
      <t>校內行政事務參與</t>
    </r>
    <r>
      <rPr>
        <sz val="10"/>
        <color indexed="8"/>
        <rFont val="Times New Roman"/>
        <family val="1"/>
      </rPr>
      <t>(70%)</t>
    </r>
  </si>
  <si>
    <r>
      <t>1.</t>
    </r>
    <r>
      <rPr>
        <sz val="10"/>
        <rFont val="標楷體"/>
        <family val="4"/>
      </rPr>
      <t>擔任校級各項會議代表、委員、顧問</t>
    </r>
  </si>
  <si>
    <r>
      <t>出席</t>
    </r>
    <r>
      <rPr>
        <sz val="10"/>
        <rFont val="Times New Roman"/>
        <family val="1"/>
      </rPr>
      <t>50%</t>
    </r>
    <r>
      <rPr>
        <sz val="10"/>
        <rFont val="標楷體"/>
        <family val="4"/>
      </rPr>
      <t>以上，每學年加</t>
    </r>
    <r>
      <rPr>
        <sz val="10"/>
        <rFont val="Times New Roman"/>
        <family val="1"/>
      </rPr>
      <t>2</t>
    </r>
    <r>
      <rPr>
        <sz val="10"/>
        <rFont val="標楷體"/>
        <family val="4"/>
      </rPr>
      <t>分</t>
    </r>
  </si>
  <si>
    <t>各相關單位</t>
  </si>
  <si>
    <r>
      <t>2.</t>
    </r>
    <r>
      <rPr>
        <sz val="10"/>
        <rFont val="標楷體"/>
        <family val="4"/>
      </rPr>
      <t>協助招生宣傳活動</t>
    </r>
  </si>
  <si>
    <r>
      <t>每案加</t>
    </r>
    <r>
      <rPr>
        <sz val="10"/>
        <rFont val="Times New Roman"/>
        <family val="1"/>
      </rPr>
      <t>2</t>
    </r>
    <r>
      <rPr>
        <sz val="10"/>
        <rFont val="標楷體"/>
        <family val="4"/>
      </rPr>
      <t>分</t>
    </r>
  </si>
  <si>
    <t>教務處</t>
  </si>
  <si>
    <r>
      <t>3.</t>
    </r>
    <r>
      <rPr>
        <sz val="10"/>
        <rFont val="標楷體"/>
        <family val="4"/>
      </rPr>
      <t>擔任本校招生入學主、監試工作</t>
    </r>
  </si>
  <si>
    <r>
      <t>每案加</t>
    </r>
    <r>
      <rPr>
        <sz val="10"/>
        <rFont val="Times New Roman"/>
        <family val="1"/>
      </rPr>
      <t>1</t>
    </r>
    <r>
      <rPr>
        <sz val="10"/>
        <rFont val="標楷體"/>
        <family val="4"/>
      </rPr>
      <t>分</t>
    </r>
  </si>
  <si>
    <r>
      <t>4.</t>
    </r>
    <r>
      <rPr>
        <sz val="10"/>
        <rFont val="標楷體"/>
        <family val="4"/>
      </rPr>
      <t>擔任本校招生入學命題、面試、書審委員</t>
    </r>
  </si>
  <si>
    <r>
      <t>5.</t>
    </r>
    <r>
      <rPr>
        <sz val="10"/>
        <rFont val="標楷體"/>
        <family val="4"/>
      </rPr>
      <t>參加校級比賽獲獎</t>
    </r>
    <r>
      <rPr>
        <sz val="10"/>
        <rFont val="Times New Roman"/>
        <family val="1"/>
      </rPr>
      <t>(</t>
    </r>
    <r>
      <rPr>
        <sz val="10"/>
        <rFont val="標楷體"/>
        <family val="4"/>
      </rPr>
      <t>不屬教學、研究、輔導項目</t>
    </r>
    <r>
      <rPr>
        <sz val="10"/>
        <rFont val="Times New Roman"/>
        <family val="1"/>
      </rPr>
      <t>)</t>
    </r>
  </si>
  <si>
    <r>
      <t>每次加</t>
    </r>
    <r>
      <rPr>
        <sz val="10"/>
        <rFont val="Times New Roman"/>
        <family val="1"/>
      </rPr>
      <t>2</t>
    </r>
    <r>
      <rPr>
        <sz val="10"/>
        <rFont val="標楷體"/>
        <family val="4"/>
      </rPr>
      <t>分</t>
    </r>
  </si>
  <si>
    <r>
      <t>6.</t>
    </r>
    <r>
      <rPr>
        <sz val="10"/>
        <rFont val="標楷體"/>
        <family val="4"/>
      </rPr>
      <t>提升教學單位服務品質及其他服務績效</t>
    </r>
  </si>
  <si>
    <r>
      <t>教學單位</t>
    </r>
    <r>
      <rPr>
        <sz val="10"/>
        <rFont val="Times New Roman"/>
        <family val="1"/>
      </rPr>
      <t>(</t>
    </r>
    <r>
      <rPr>
        <sz val="10"/>
        <rFont val="標楷體"/>
        <family val="4"/>
      </rPr>
      <t>自訂原則，如管理實驗室，擔任系委員會召集人</t>
    </r>
    <r>
      <rPr>
        <sz val="10"/>
        <rFont val="Times New Roman"/>
        <family val="1"/>
      </rPr>
      <t>…)</t>
    </r>
  </si>
  <si>
    <r>
      <t>7.</t>
    </r>
    <r>
      <rPr>
        <sz val="10"/>
        <rFont val="標楷體"/>
        <family val="4"/>
      </rPr>
      <t>兼任一級單位主管</t>
    </r>
  </si>
  <si>
    <r>
      <t>行政單位及學群召集人由校長評分，</t>
    </r>
    <r>
      <rPr>
        <sz val="10"/>
        <rFont val="Times New Roman"/>
        <family val="1"/>
      </rPr>
      <t xml:space="preserve">
</t>
    </r>
    <r>
      <rPr>
        <sz val="10"/>
        <rFont val="標楷體"/>
        <family val="4"/>
      </rPr>
      <t>教學單位由學群召集人評分，校長核定</t>
    </r>
  </si>
  <si>
    <r>
      <t>8.</t>
    </r>
    <r>
      <rPr>
        <sz val="10"/>
        <rFont val="標楷體"/>
        <family val="4"/>
      </rPr>
      <t>兼任二級單位主管</t>
    </r>
  </si>
  <si>
    <t>所屬主管評分，校長核定</t>
  </si>
  <si>
    <r>
      <t xml:space="preserve">分數
</t>
    </r>
    <r>
      <rPr>
        <sz val="8"/>
        <rFont val="Times New Roman"/>
        <family val="1"/>
      </rPr>
      <t>(</t>
    </r>
    <r>
      <rPr>
        <sz val="8"/>
        <rFont val="標楷體"/>
        <family val="4"/>
      </rPr>
      <t>上限</t>
    </r>
    <r>
      <rPr>
        <sz val="8"/>
        <rFont val="Times New Roman"/>
        <family val="1"/>
      </rPr>
      <t>30</t>
    </r>
    <r>
      <rPr>
        <sz val="8"/>
        <rFont val="標楷體"/>
        <family val="4"/>
      </rPr>
      <t>分</t>
    </r>
    <r>
      <rPr>
        <sz val="8"/>
        <rFont val="Times New Roman"/>
        <family val="1"/>
      </rPr>
      <t>)</t>
    </r>
  </si>
  <si>
    <r>
      <t xml:space="preserve">換算權重
</t>
    </r>
    <r>
      <rPr>
        <sz val="10"/>
        <rFont val="Times New Roman"/>
        <family val="1"/>
      </rPr>
      <t>(30%)</t>
    </r>
  </si>
  <si>
    <r>
      <t>備註</t>
    </r>
    <r>
      <rPr>
        <sz val="10"/>
        <rFont val="Times New Roman"/>
        <family val="1"/>
      </rPr>
      <t>(</t>
    </r>
    <r>
      <rPr>
        <sz val="10"/>
        <rFont val="標楷體"/>
        <family val="4"/>
      </rPr>
      <t>提供資料單位</t>
    </r>
    <r>
      <rPr>
        <sz val="10"/>
        <rFont val="Times New Roman"/>
        <family val="1"/>
      </rPr>
      <t>)</t>
    </r>
  </si>
  <si>
    <r>
      <t>校外專業服務</t>
    </r>
    <r>
      <rPr>
        <sz val="10"/>
        <color indexed="8"/>
        <rFont val="Times New Roman"/>
        <family val="1"/>
      </rPr>
      <t>(30%)</t>
    </r>
  </si>
  <si>
    <r>
      <t>1.</t>
    </r>
    <r>
      <rPr>
        <sz val="10"/>
        <rFont val="標楷體"/>
        <family val="4"/>
      </rPr>
      <t>擔任專業考試命題委員</t>
    </r>
  </si>
  <si>
    <t>*</t>
  </si>
  <si>
    <r>
      <t>2.</t>
    </r>
    <r>
      <rPr>
        <sz val="10"/>
        <rFont val="標楷體"/>
        <family val="4"/>
      </rPr>
      <t>擔任學會或全國性專業組織行政職務</t>
    </r>
  </si>
  <si>
    <t>每案加4分</t>
  </si>
  <si>
    <r>
      <t>3.</t>
    </r>
    <r>
      <rPr>
        <sz val="10"/>
        <rFont val="標楷體"/>
        <family val="4"/>
      </rPr>
      <t>擔任國內外專業期刊編審或評審</t>
    </r>
  </si>
  <si>
    <r>
      <t>4.</t>
    </r>
    <r>
      <rPr>
        <sz val="10"/>
        <rFont val="標楷體"/>
        <family val="4"/>
      </rPr>
      <t>擔任校外公民營機構顧問、委員或評審</t>
    </r>
  </si>
  <si>
    <r>
      <t>5.</t>
    </r>
    <r>
      <rPr>
        <sz val="10"/>
        <rFont val="標楷體"/>
        <family val="4"/>
      </rPr>
      <t>擔任政府機構專業委員會委員或代表隊教練</t>
    </r>
  </si>
  <si>
    <r>
      <t>6.</t>
    </r>
    <r>
      <rPr>
        <sz val="10"/>
        <rFont val="標楷體"/>
        <family val="4"/>
      </rPr>
      <t>主持會議</t>
    </r>
  </si>
  <si>
    <r>
      <t>國際型會議每次加</t>
    </r>
    <r>
      <rPr>
        <sz val="10"/>
        <rFont val="Times New Roman"/>
        <family val="1"/>
      </rPr>
      <t>4</t>
    </r>
    <r>
      <rPr>
        <sz val="10"/>
        <rFont val="標楷體"/>
        <family val="4"/>
      </rPr>
      <t>分</t>
    </r>
  </si>
  <si>
    <r>
      <t>其他非國際型會議每次加</t>
    </r>
    <r>
      <rPr>
        <sz val="10"/>
        <rFont val="Times New Roman"/>
        <family val="1"/>
      </rPr>
      <t>2</t>
    </r>
    <r>
      <rPr>
        <sz val="10"/>
        <rFont val="標楷體"/>
        <family val="4"/>
      </rPr>
      <t>分</t>
    </r>
  </si>
  <si>
    <r>
      <t>7.</t>
    </r>
    <r>
      <rPr>
        <sz val="10"/>
        <rFont val="標楷體"/>
        <family val="4"/>
      </rPr>
      <t>受邀演講</t>
    </r>
  </si>
  <si>
    <r>
      <t>加分合計（</t>
    </r>
    <r>
      <rPr>
        <sz val="10"/>
        <color indexed="8"/>
        <rFont val="Times New Roman"/>
        <family val="1"/>
      </rPr>
      <t>A</t>
    </r>
    <r>
      <rPr>
        <sz val="10"/>
        <color indexed="8"/>
        <rFont val="標楷體"/>
        <family val="4"/>
      </rPr>
      <t>）</t>
    </r>
  </si>
  <si>
    <t>服務基本要求</t>
  </si>
  <si>
    <r>
      <t>1.</t>
    </r>
    <r>
      <rPr>
        <sz val="10"/>
        <color indexed="8"/>
        <rFont val="標楷體"/>
        <family val="4"/>
      </rPr>
      <t>出席全校性會議或活動</t>
    </r>
  </si>
  <si>
    <r>
      <t>無故未參加，每次扣</t>
    </r>
    <r>
      <rPr>
        <sz val="10"/>
        <color indexed="8"/>
        <rFont val="Times New Roman"/>
        <family val="1"/>
      </rPr>
      <t>2</t>
    </r>
    <r>
      <rPr>
        <sz val="10"/>
        <color indexed="8"/>
        <rFont val="標楷體"/>
        <family val="4"/>
      </rPr>
      <t>分</t>
    </r>
  </si>
  <si>
    <r>
      <t>2.</t>
    </r>
    <r>
      <rPr>
        <sz val="10"/>
        <color indexed="8"/>
        <rFont val="標楷體"/>
        <family val="4"/>
      </rPr>
      <t>出席全系會議或活動</t>
    </r>
  </si>
  <si>
    <r>
      <t>無故未參加每次扣</t>
    </r>
    <r>
      <rPr>
        <sz val="10"/>
        <color indexed="8"/>
        <rFont val="Times New Roman"/>
        <family val="1"/>
      </rPr>
      <t>2</t>
    </r>
    <r>
      <rPr>
        <sz val="10"/>
        <color indexed="8"/>
        <rFont val="標楷體"/>
        <family val="4"/>
      </rPr>
      <t>分</t>
    </r>
  </si>
  <si>
    <t>教學單位</t>
  </si>
  <si>
    <r>
      <t>扣分合計（</t>
    </r>
    <r>
      <rPr>
        <sz val="10"/>
        <color indexed="8"/>
        <rFont val="Times New Roman"/>
        <family val="1"/>
      </rPr>
      <t>B</t>
    </r>
    <r>
      <rPr>
        <sz val="10"/>
        <color indexed="8"/>
        <rFont val="標楷體"/>
        <family val="4"/>
      </rPr>
      <t>）</t>
    </r>
  </si>
  <si>
    <t>基本分數加分</t>
  </si>
  <si>
    <r>
      <t>1.</t>
    </r>
    <r>
      <rPr>
        <sz val="10"/>
        <color indexed="8"/>
        <rFont val="標楷體"/>
        <family val="4"/>
      </rPr>
      <t>服務年資</t>
    </r>
    <r>
      <rPr>
        <sz val="10"/>
        <color indexed="8"/>
        <rFont val="Times New Roman"/>
        <family val="1"/>
      </rPr>
      <t>(</t>
    </r>
    <r>
      <rPr>
        <sz val="10"/>
        <color indexed="8"/>
        <rFont val="標楷體"/>
        <family val="4"/>
      </rPr>
      <t>本校年資採計</t>
    </r>
    <r>
      <rPr>
        <sz val="10"/>
        <color indexed="8"/>
        <rFont val="Times New Roman"/>
        <family val="1"/>
      </rPr>
      <t>)</t>
    </r>
  </si>
  <si>
    <r>
      <t>每年加</t>
    </r>
    <r>
      <rPr>
        <sz val="10"/>
        <color indexed="8"/>
        <rFont val="Times New Roman"/>
        <family val="1"/>
      </rPr>
      <t>0.5</t>
    </r>
    <r>
      <rPr>
        <sz val="10"/>
        <color indexed="8"/>
        <rFont val="標楷體"/>
        <family val="4"/>
      </rPr>
      <t>分</t>
    </r>
  </si>
  <si>
    <r>
      <t>2.</t>
    </r>
    <r>
      <rPr>
        <sz val="10"/>
        <color indexed="8"/>
        <rFont val="標楷體"/>
        <family val="4"/>
      </rPr>
      <t>服務年資</t>
    </r>
    <r>
      <rPr>
        <sz val="10"/>
        <color indexed="8"/>
        <rFont val="Times New Roman"/>
        <family val="1"/>
      </rPr>
      <t>(</t>
    </r>
    <r>
      <rPr>
        <sz val="10"/>
        <color indexed="8"/>
        <rFont val="標楷體"/>
        <family val="4"/>
      </rPr>
      <t>專科以上他校教師年資折半採計</t>
    </r>
    <r>
      <rPr>
        <sz val="10"/>
        <color indexed="8"/>
        <rFont val="Times New Roman"/>
        <family val="1"/>
      </rPr>
      <t>)</t>
    </r>
  </si>
  <si>
    <r>
      <t>每年加</t>
    </r>
    <r>
      <rPr>
        <sz val="10"/>
        <color indexed="8"/>
        <rFont val="Times New Roman"/>
        <family val="1"/>
      </rPr>
      <t>0.25</t>
    </r>
    <r>
      <rPr>
        <sz val="10"/>
        <color indexed="8"/>
        <rFont val="標楷體"/>
        <family val="4"/>
      </rPr>
      <t>分</t>
    </r>
  </si>
  <si>
    <r>
      <t>3.</t>
    </r>
    <r>
      <rPr>
        <sz val="10"/>
        <color indexed="8"/>
        <rFont val="標楷體"/>
        <family val="4"/>
      </rPr>
      <t>曾擔任一級主管</t>
    </r>
  </si>
  <si>
    <r>
      <t>每任滿半年加</t>
    </r>
    <r>
      <rPr>
        <sz val="10"/>
        <color indexed="8"/>
        <rFont val="Times New Roman"/>
        <family val="1"/>
      </rPr>
      <t>0.5</t>
    </r>
    <r>
      <rPr>
        <sz val="10"/>
        <color indexed="8"/>
        <rFont val="標楷體"/>
        <family val="4"/>
      </rPr>
      <t>分</t>
    </r>
  </si>
  <si>
    <r>
      <t>4.</t>
    </r>
    <r>
      <rPr>
        <sz val="10"/>
        <color indexed="8"/>
        <rFont val="標楷體"/>
        <family val="4"/>
      </rPr>
      <t>曾擔任二級主管</t>
    </r>
  </si>
  <si>
    <t>基本分數</t>
  </si>
  <si>
    <r>
      <t>加分後基本分數（</t>
    </r>
    <r>
      <rPr>
        <sz val="10"/>
        <color indexed="8"/>
        <rFont val="Times New Roman"/>
        <family val="1"/>
      </rPr>
      <t>C</t>
    </r>
    <r>
      <rPr>
        <sz val="10"/>
        <color indexed="8"/>
        <rFont val="標楷體"/>
        <family val="4"/>
      </rPr>
      <t>）</t>
    </r>
  </si>
  <si>
    <r>
      <t>評鑑分數（</t>
    </r>
    <r>
      <rPr>
        <sz val="10"/>
        <color indexed="8"/>
        <rFont val="Times New Roman"/>
        <family val="1"/>
      </rPr>
      <t>A+B+C</t>
    </r>
    <r>
      <rPr>
        <sz val="10"/>
        <color indexed="8"/>
        <rFont val="標楷體"/>
        <family val="4"/>
      </rPr>
      <t>）</t>
    </r>
  </si>
  <si>
    <r>
      <t>1.</t>
    </r>
    <r>
      <rPr>
        <sz val="12"/>
        <color indexed="8"/>
        <rFont val="標楷體"/>
        <family val="4"/>
      </rPr>
      <t>備註欄有</t>
    </r>
    <r>
      <rPr>
        <sz val="12"/>
        <color indexed="8"/>
        <rFont val="Times New Roman"/>
        <family val="1"/>
      </rPr>
      <t>*</t>
    </r>
    <r>
      <rPr>
        <sz val="12"/>
        <color indexed="8"/>
        <rFont val="標楷體"/>
        <family val="4"/>
      </rPr>
      <t>記號項目，受評教師應提供佐證資料。</t>
    </r>
  </si>
  <si>
    <r>
      <t>2.</t>
    </r>
    <r>
      <rPr>
        <sz val="12"/>
        <color indexed="8"/>
        <rFont val="標楷體"/>
        <family val="4"/>
      </rPr>
      <t>各項累計原始分數最高採計至</t>
    </r>
    <r>
      <rPr>
        <sz val="12"/>
        <color indexed="8"/>
        <rFont val="Times New Roman"/>
        <family val="1"/>
      </rPr>
      <t>100</t>
    </r>
    <r>
      <rPr>
        <sz val="12"/>
        <color indexed="8"/>
        <rFont val="標楷體"/>
        <family val="4"/>
      </rPr>
      <t>分。</t>
    </r>
  </si>
  <si>
    <r>
      <t>3.</t>
    </r>
    <r>
      <rPr>
        <sz val="12"/>
        <color indexed="8"/>
        <rFont val="標楷體"/>
        <family val="4"/>
      </rPr>
      <t>擔任系、校內各項會議代表、委員，最多採計二種，當然委員不加分。</t>
    </r>
  </si>
  <si>
    <t>附表一</t>
  </si>
  <si>
    <t>□ 本人今年度符合免受評【教學】評鑑（請依教師評鑑辦法第六條辦理）</t>
  </si>
  <si>
    <t>項目</t>
  </si>
  <si>
    <t>內容</t>
  </si>
  <si>
    <t>定義暨方式</t>
  </si>
  <si>
    <r>
      <t>分數</t>
    </r>
    <r>
      <rPr>
        <sz val="10"/>
        <rFont val="Times New Roman"/>
        <family val="1"/>
      </rPr>
      <t>(</t>
    </r>
    <r>
      <rPr>
        <sz val="10"/>
        <rFont val="標楷體"/>
        <family val="4"/>
      </rPr>
      <t>上限</t>
    </r>
    <r>
      <rPr>
        <sz val="10"/>
        <rFont val="Times New Roman"/>
        <family val="1"/>
      </rPr>
      <t>30</t>
    </r>
    <r>
      <rPr>
        <sz val="10"/>
        <rFont val="標楷體"/>
        <family val="4"/>
      </rPr>
      <t>分</t>
    </r>
    <r>
      <rPr>
        <sz val="10"/>
        <rFont val="Times New Roman"/>
        <family val="1"/>
      </rPr>
      <t>)</t>
    </r>
  </si>
  <si>
    <r>
      <t>換算權重</t>
    </r>
    <r>
      <rPr>
        <sz val="10"/>
        <rFont val="Times New Roman"/>
        <family val="1"/>
      </rPr>
      <t>(30%)</t>
    </r>
  </si>
  <si>
    <r>
      <t xml:space="preserve">備註
</t>
    </r>
    <r>
      <rPr>
        <sz val="10"/>
        <rFont val="Times New Roman"/>
        <family val="1"/>
      </rPr>
      <t>(</t>
    </r>
    <r>
      <rPr>
        <sz val="10"/>
        <rFont val="標楷體"/>
        <family val="4"/>
      </rPr>
      <t>提供資料單位</t>
    </r>
    <r>
      <rPr>
        <sz val="10"/>
        <rFont val="Times New Roman"/>
        <family val="1"/>
      </rPr>
      <t>)</t>
    </r>
  </si>
  <si>
    <t>提
升
教
學
與
學
習
成
效</t>
  </si>
  <si>
    <r>
      <t xml:space="preserve">教
師
個
人
成
效
指
標
</t>
    </r>
    <r>
      <rPr>
        <sz val="10"/>
        <rFont val="Times New Roman"/>
        <family val="1"/>
      </rPr>
      <t>(30%)</t>
    </r>
  </si>
  <si>
    <r>
      <t>1.</t>
    </r>
    <r>
      <rPr>
        <sz val="10"/>
        <rFont val="標楷體"/>
        <family val="4"/>
      </rPr>
      <t>編著、編譯出版教科書／冊</t>
    </r>
  </si>
  <si>
    <t>依本校「教學與教務行政成效獎勵辦法」計算點數
 （分數=點數×2）</t>
  </si>
  <si>
    <t>教務處</t>
  </si>
  <si>
    <r>
      <t>2.</t>
    </r>
    <r>
      <rPr>
        <sz val="10"/>
        <rFont val="標楷體"/>
        <family val="4"/>
      </rPr>
      <t>獲政府或相關部門部門之課程改善、發展重點特色課程、教學改善或教材補助等專案計畫</t>
    </r>
  </si>
  <si>
    <r>
      <t>3.</t>
    </r>
    <r>
      <rPr>
        <sz val="10"/>
        <color indexed="8"/>
        <rFont val="標楷體"/>
        <family val="4"/>
      </rPr>
      <t>擔任辦理全國性教學展演</t>
    </r>
  </si>
  <si>
    <r>
      <t>4.</t>
    </r>
    <r>
      <rPr>
        <sz val="10"/>
        <color indexed="8"/>
        <rFont val="標楷體"/>
        <family val="4"/>
      </rPr>
      <t>開授政策性特色指標課程</t>
    </r>
  </si>
  <si>
    <r>
      <t>5.</t>
    </r>
    <r>
      <rPr>
        <sz val="10"/>
        <color indexed="8"/>
        <rFont val="標楷體"/>
        <family val="4"/>
      </rPr>
      <t>參與辦理政府部門獎助教學計畫之校外教學研習或舉辦政府部門獎助教學計畫全國性教學競賽</t>
    </r>
  </si>
  <si>
    <r>
      <t>6.</t>
    </r>
    <r>
      <rPr>
        <sz val="10"/>
        <color indexed="8"/>
        <rFont val="標楷體"/>
        <family val="4"/>
      </rPr>
      <t>參與辦理或指導校內教學展演、全校性教學競賽或辦理校內教學研習</t>
    </r>
  </si>
  <si>
    <r>
      <t>7.</t>
    </r>
    <r>
      <rPr>
        <sz val="10"/>
        <rFont val="標楷體"/>
        <family val="4"/>
      </rPr>
      <t>通過教育部數位教材認證者、或編撰教材或教具製作獲教育部奬項者</t>
    </r>
  </si>
  <si>
    <r>
      <t>8.</t>
    </r>
    <r>
      <rPr>
        <sz val="10"/>
        <rFont val="標楷體"/>
        <family val="4"/>
      </rPr>
      <t>編撰教材或教具製作獲校教材優良奬者</t>
    </r>
  </si>
  <si>
    <r>
      <t>換算權重</t>
    </r>
    <r>
      <rPr>
        <sz val="10"/>
        <rFont val="Times New Roman"/>
        <family val="1"/>
      </rPr>
      <t>(70%)</t>
    </r>
  </si>
  <si>
    <r>
      <t xml:space="preserve">教
學
單
位
成
效
指
標
</t>
    </r>
    <r>
      <rPr>
        <sz val="10"/>
        <rFont val="Times New Roman"/>
        <family val="1"/>
      </rPr>
      <t>(70%)</t>
    </r>
  </si>
  <si>
    <t>1.執行跨領域專題研究，最高8分</t>
  </si>
  <si>
    <t>2.開設政策性課程，最高8分</t>
  </si>
  <si>
    <t>3.其他有助於教學績效之提升，最高8分</t>
  </si>
  <si>
    <t>4.指導學生專題、競賽獲獎、專利申請、發表論文，最高8分</t>
  </si>
  <si>
    <t>5.指導學生升學、證照、輔導模組等，最高8分</t>
  </si>
  <si>
    <t>6.教材教具製作，最高8分</t>
  </si>
  <si>
    <t>7.提升教學方法，最高8分</t>
  </si>
  <si>
    <t>8.執行補救教學與執行教育補助專案課程，最高8分</t>
  </si>
  <si>
    <r>
      <t>加分合計（</t>
    </r>
    <r>
      <rPr>
        <sz val="12"/>
        <rFont val="Times New Roman"/>
        <family val="1"/>
      </rPr>
      <t>A</t>
    </r>
    <r>
      <rPr>
        <sz val="12"/>
        <rFont val="標楷體"/>
        <family val="4"/>
      </rPr>
      <t>）</t>
    </r>
  </si>
  <si>
    <r>
      <t>教
學
基
本
要
求</t>
    </r>
    <r>
      <rPr>
        <sz val="10"/>
        <rFont val="Times New Roman"/>
        <family val="1"/>
      </rPr>
      <t xml:space="preserve">      </t>
    </r>
  </si>
  <si>
    <r>
      <t>1.</t>
    </r>
    <r>
      <rPr>
        <sz val="10"/>
        <rFont val="標楷體"/>
        <family val="4"/>
      </rPr>
      <t>教學綱要、進度上網填列</t>
    </r>
  </si>
  <si>
    <r>
      <t>未於開學前填寫完全者，每次扣</t>
    </r>
    <r>
      <rPr>
        <sz val="10"/>
        <rFont val="Times New Roman"/>
        <family val="1"/>
      </rPr>
      <t>2</t>
    </r>
    <r>
      <rPr>
        <sz val="10"/>
        <rFont val="標楷體"/>
        <family val="4"/>
      </rPr>
      <t>分</t>
    </r>
  </si>
  <si>
    <t>-2</t>
  </si>
  <si>
    <t xml:space="preserve">教務處
</t>
  </si>
  <si>
    <r>
      <t>2.</t>
    </r>
    <r>
      <rPr>
        <sz val="10"/>
        <rFont val="標楷體"/>
        <family val="4"/>
      </rPr>
      <t>全部授課教材上網</t>
    </r>
    <r>
      <rPr>
        <sz val="10"/>
        <rFont val="Times New Roman"/>
        <family val="1"/>
      </rPr>
      <t xml:space="preserve"> (</t>
    </r>
    <r>
      <rPr>
        <sz val="10"/>
        <rFont val="標楷體"/>
        <family val="4"/>
      </rPr>
      <t>需符合當年度上傳週數規定</t>
    </r>
    <r>
      <rPr>
        <sz val="10"/>
        <rFont val="Times New Roman"/>
        <family val="1"/>
      </rPr>
      <t>)</t>
    </r>
  </si>
  <si>
    <r>
      <t>3.</t>
    </r>
    <r>
      <rPr>
        <sz val="10"/>
        <rFont val="標楷體"/>
        <family val="4"/>
      </rPr>
      <t>授課缺曠未補課</t>
    </r>
  </si>
  <si>
    <r>
      <t>缺曠課無補課者，每次扣</t>
    </r>
    <r>
      <rPr>
        <sz val="10"/>
        <rFont val="Times New Roman"/>
        <family val="1"/>
      </rPr>
      <t>2</t>
    </r>
    <r>
      <rPr>
        <sz val="10"/>
        <rFont val="標楷體"/>
        <family val="4"/>
      </rPr>
      <t>分</t>
    </r>
  </si>
  <si>
    <r>
      <t>4.</t>
    </r>
    <r>
      <rPr>
        <sz val="10"/>
        <rFont val="標楷體"/>
        <family val="4"/>
      </rPr>
      <t>出席亞東期初、期中教學研究會</t>
    </r>
  </si>
  <si>
    <r>
      <t>無故未出席者，每次扣</t>
    </r>
    <r>
      <rPr>
        <sz val="10"/>
        <rFont val="Times New Roman"/>
        <family val="1"/>
      </rPr>
      <t>2</t>
    </r>
    <r>
      <rPr>
        <sz val="10"/>
        <rFont val="標楷體"/>
        <family val="4"/>
      </rPr>
      <t>分</t>
    </r>
  </si>
  <si>
    <r>
      <t>5.</t>
    </r>
    <r>
      <rPr>
        <sz val="10"/>
        <rFont val="標楷體"/>
        <family val="4"/>
      </rPr>
      <t>上網登錄學生期中評量、學期成績</t>
    </r>
  </si>
  <si>
    <r>
      <t>未於規定時間前完成者，每次扣</t>
    </r>
    <r>
      <rPr>
        <sz val="10"/>
        <rFont val="Times New Roman"/>
        <family val="1"/>
      </rPr>
      <t>2</t>
    </r>
    <r>
      <rPr>
        <sz val="10"/>
        <rFont val="標楷體"/>
        <family val="4"/>
      </rPr>
      <t>分</t>
    </r>
  </si>
  <si>
    <r>
      <t>6.</t>
    </r>
    <r>
      <rPr>
        <sz val="10"/>
        <rFont val="標楷體"/>
        <family val="4"/>
      </rPr>
      <t>更改學期成績</t>
    </r>
  </si>
  <si>
    <r>
      <t>更改學生學期成績，每一次扣</t>
    </r>
    <r>
      <rPr>
        <sz val="10"/>
        <rFont val="Times New Roman"/>
        <family val="1"/>
      </rPr>
      <t>0.5</t>
    </r>
    <r>
      <rPr>
        <sz val="10"/>
        <rFont val="標楷體"/>
        <family val="4"/>
      </rPr>
      <t>分</t>
    </r>
  </si>
  <si>
    <t>-0.5</t>
  </si>
  <si>
    <r>
      <t>7.</t>
    </r>
    <r>
      <rPr>
        <sz val="10"/>
        <rFont val="標楷體"/>
        <family val="4"/>
      </rPr>
      <t>符合基本授課鐘點時數</t>
    </r>
  </si>
  <si>
    <t>連續兩年(含)少於基本鐘點時數，每1小時扣1分。</t>
  </si>
  <si>
    <t>-1</t>
  </si>
  <si>
    <r>
      <t>扣分合計（</t>
    </r>
    <r>
      <rPr>
        <sz val="10"/>
        <rFont val="Times New Roman"/>
        <family val="1"/>
      </rPr>
      <t>B</t>
    </r>
    <r>
      <rPr>
        <sz val="10"/>
        <rFont val="標楷體"/>
        <family val="4"/>
      </rPr>
      <t>）</t>
    </r>
  </si>
  <si>
    <t>基本分數加分</t>
  </si>
  <si>
    <r>
      <t>(</t>
    </r>
    <r>
      <rPr>
        <sz val="10"/>
        <color indexed="8"/>
        <rFont val="標楷體"/>
        <family val="4"/>
      </rPr>
      <t>獲獎隔年加</t>
    </r>
    <r>
      <rPr>
        <sz val="10"/>
        <color indexed="8"/>
        <rFont val="Times New Roman"/>
        <family val="1"/>
      </rPr>
      <t>2</t>
    </r>
    <r>
      <rPr>
        <sz val="10"/>
        <color indexed="8"/>
        <rFont val="標楷體"/>
        <family val="4"/>
      </rPr>
      <t>分</t>
    </r>
    <r>
      <rPr>
        <sz val="10"/>
        <color indexed="8"/>
        <rFont val="Times New Roman"/>
        <family val="1"/>
      </rPr>
      <t>)</t>
    </r>
  </si>
  <si>
    <t>2</t>
  </si>
  <si>
    <r>
      <t>(</t>
    </r>
    <r>
      <rPr>
        <sz val="10"/>
        <color indexed="8"/>
        <rFont val="標楷體"/>
        <family val="4"/>
      </rPr>
      <t>獲獎隔年加</t>
    </r>
    <r>
      <rPr>
        <sz val="10"/>
        <color indexed="8"/>
        <rFont val="Times New Roman"/>
        <family val="1"/>
      </rPr>
      <t>1</t>
    </r>
    <r>
      <rPr>
        <sz val="10"/>
        <color indexed="8"/>
        <rFont val="標楷體"/>
        <family val="4"/>
      </rPr>
      <t>分</t>
    </r>
    <r>
      <rPr>
        <sz val="10"/>
        <color indexed="8"/>
        <rFont val="Times New Roman"/>
        <family val="1"/>
      </rPr>
      <t>)</t>
    </r>
  </si>
  <si>
    <t>1</t>
  </si>
  <si>
    <t>基本分數</t>
  </si>
  <si>
    <r>
      <t>加分後基本分數（</t>
    </r>
    <r>
      <rPr>
        <sz val="10"/>
        <rFont val="Times New Roman"/>
        <family val="1"/>
      </rPr>
      <t>C</t>
    </r>
    <r>
      <rPr>
        <sz val="10"/>
        <rFont val="標楷體"/>
        <family val="4"/>
      </rPr>
      <t>）</t>
    </r>
  </si>
  <si>
    <r>
      <t>評鑑分數（</t>
    </r>
    <r>
      <rPr>
        <sz val="10"/>
        <rFont val="Times New Roman"/>
        <family val="1"/>
      </rPr>
      <t>A+B+C</t>
    </r>
    <r>
      <rPr>
        <sz val="10"/>
        <rFont val="標楷體"/>
        <family val="4"/>
      </rPr>
      <t>）</t>
    </r>
  </si>
  <si>
    <t>1.以上均需有佐證資料。</t>
  </si>
  <si>
    <t>2.各項累計原始分數最高採計至100分。</t>
  </si>
  <si>
    <r>
      <t>附表二</t>
    </r>
    <r>
      <rPr>
        <sz val="12"/>
        <color indexed="8"/>
        <rFont val="Times New Roman"/>
        <family val="1"/>
      </rPr>
      <t xml:space="preserve"> </t>
    </r>
  </si>
  <si>
    <t>□ 本人今年度符合免受評【研究】評鑑（請依教師評鑑辦法第六條辦理）</t>
  </si>
  <si>
    <t>項目</t>
  </si>
  <si>
    <t>內　容</t>
  </si>
  <si>
    <t>計算方式</t>
  </si>
  <si>
    <r>
      <t xml:space="preserve">分數
</t>
    </r>
    <r>
      <rPr>
        <sz val="12"/>
        <color indexed="8"/>
        <rFont val="Times New Roman"/>
        <family val="1"/>
      </rPr>
      <t>(</t>
    </r>
    <r>
      <rPr>
        <sz val="12"/>
        <color indexed="8"/>
        <rFont val="標楷體"/>
        <family val="4"/>
      </rPr>
      <t>上限</t>
    </r>
    <r>
      <rPr>
        <sz val="12"/>
        <color indexed="8"/>
        <rFont val="Times New Roman"/>
        <family val="1"/>
      </rPr>
      <t>30</t>
    </r>
    <r>
      <rPr>
        <sz val="12"/>
        <color indexed="8"/>
        <rFont val="標楷體"/>
        <family val="4"/>
      </rPr>
      <t>分</t>
    </r>
    <r>
      <rPr>
        <sz val="12"/>
        <color indexed="8"/>
        <rFont val="Times New Roman"/>
        <family val="1"/>
      </rPr>
      <t>)</t>
    </r>
  </si>
  <si>
    <r>
      <t>換算權重</t>
    </r>
    <r>
      <rPr>
        <sz val="10"/>
        <color indexed="8"/>
        <rFont val="Times New Roman"/>
        <family val="1"/>
      </rPr>
      <t>(70%)</t>
    </r>
    <r>
      <rPr>
        <sz val="10"/>
        <color indexed="8"/>
        <rFont val="標楷體"/>
        <family val="4"/>
      </rPr>
      <t>分數</t>
    </r>
  </si>
  <si>
    <r>
      <t xml:space="preserve">備註
</t>
    </r>
    <r>
      <rPr>
        <sz val="12"/>
        <color indexed="8"/>
        <rFont val="Times New Roman"/>
        <family val="1"/>
      </rPr>
      <t>(</t>
    </r>
    <r>
      <rPr>
        <sz val="12"/>
        <color indexed="8"/>
        <rFont val="標楷體"/>
        <family val="4"/>
      </rPr>
      <t>提供資料單位</t>
    </r>
    <r>
      <rPr>
        <sz val="12"/>
        <color indexed="8"/>
        <rFont val="Times New Roman"/>
        <family val="1"/>
      </rPr>
      <t>)</t>
    </r>
  </si>
  <si>
    <r>
      <t xml:space="preserve">
</t>
    </r>
    <r>
      <rPr>
        <sz val="12"/>
        <color indexed="8"/>
        <rFont val="標楷體"/>
        <family val="4"/>
      </rPr>
      <t>教師研究與學術著作</t>
    </r>
    <r>
      <rPr>
        <sz val="12"/>
        <color indexed="8"/>
        <rFont val="Times New Roman"/>
        <family val="1"/>
      </rPr>
      <t xml:space="preserve"> (70%)</t>
    </r>
  </si>
  <si>
    <r>
      <t>1.</t>
    </r>
    <r>
      <rPr>
        <sz val="12"/>
        <color indexed="8"/>
        <rFont val="標楷體"/>
        <family val="4"/>
      </rPr>
      <t>附表</t>
    </r>
    <r>
      <rPr>
        <sz val="12"/>
        <color indexed="8"/>
        <rFont val="Times New Roman"/>
        <family val="1"/>
      </rPr>
      <t xml:space="preserve"> 2-1 </t>
    </r>
    <r>
      <rPr>
        <sz val="12"/>
        <color indexed="8"/>
        <rFont val="標楷體"/>
        <family val="4"/>
      </rPr>
      <t>研討會議論文</t>
    </r>
    <r>
      <rPr>
        <sz val="12"/>
        <color indexed="8"/>
        <rFont val="Times New Roman"/>
        <family val="1"/>
      </rPr>
      <t xml:space="preserve"> </t>
    </r>
  </si>
  <si>
    <r>
      <t>依本校「教師產學研究與學術著作獎勵辦法」計算點數 
(分數=點數</t>
    </r>
    <r>
      <rPr>
        <sz val="12"/>
        <color indexed="8"/>
        <rFont val="Times New Roman"/>
        <family val="1"/>
      </rPr>
      <t>x2</t>
    </r>
    <r>
      <rPr>
        <sz val="12"/>
        <color indexed="8"/>
        <rFont val="標楷體"/>
        <family val="4"/>
      </rPr>
      <t>)</t>
    </r>
  </si>
  <si>
    <r>
      <t>2.</t>
    </r>
    <r>
      <rPr>
        <sz val="12"/>
        <color indexed="8"/>
        <rFont val="標楷體"/>
        <family val="4"/>
      </rPr>
      <t>附表</t>
    </r>
    <r>
      <rPr>
        <sz val="12"/>
        <color indexed="8"/>
        <rFont val="Times New Roman"/>
        <family val="1"/>
      </rPr>
      <t xml:space="preserve"> 2-2 </t>
    </r>
    <r>
      <rPr>
        <sz val="12"/>
        <color indexed="8"/>
        <rFont val="標楷體"/>
        <family val="4"/>
      </rPr>
      <t>期刊論文</t>
    </r>
  </si>
  <si>
    <r>
      <t>3.</t>
    </r>
    <r>
      <rPr>
        <sz val="12"/>
        <color indexed="8"/>
        <rFont val="標楷體"/>
        <family val="4"/>
      </rPr>
      <t>附表</t>
    </r>
    <r>
      <rPr>
        <sz val="12"/>
        <color indexed="8"/>
        <rFont val="Times New Roman"/>
        <family val="1"/>
      </rPr>
      <t xml:space="preserve"> 2-3 </t>
    </r>
    <r>
      <rPr>
        <sz val="12"/>
        <color indexed="8"/>
        <rFont val="標楷體"/>
        <family val="4"/>
      </rPr>
      <t>專書</t>
    </r>
  </si>
  <si>
    <r>
      <t>4.</t>
    </r>
    <r>
      <rPr>
        <sz val="12"/>
        <color indexed="8"/>
        <rFont val="標楷體"/>
        <family val="4"/>
      </rPr>
      <t>附表</t>
    </r>
    <r>
      <rPr>
        <sz val="12"/>
        <color indexed="8"/>
        <rFont val="Times New Roman"/>
        <family val="1"/>
      </rPr>
      <t xml:space="preserve"> 2-4 </t>
    </r>
    <r>
      <rPr>
        <sz val="12"/>
        <color indexed="8"/>
        <rFont val="標楷體"/>
        <family val="4"/>
      </rPr>
      <t>其他媒體</t>
    </r>
  </si>
  <si>
    <r>
      <t>5.</t>
    </r>
    <r>
      <rPr>
        <sz val="12"/>
        <color indexed="8"/>
        <rFont val="標楷體"/>
        <family val="4"/>
      </rPr>
      <t>附表</t>
    </r>
    <r>
      <rPr>
        <sz val="12"/>
        <color indexed="8"/>
        <rFont val="Times New Roman"/>
        <family val="1"/>
      </rPr>
      <t xml:space="preserve"> 3-1 </t>
    </r>
    <r>
      <rPr>
        <sz val="12"/>
        <color indexed="8"/>
        <rFont val="標楷體"/>
        <family val="4"/>
      </rPr>
      <t>專題研究</t>
    </r>
    <r>
      <rPr>
        <sz val="12"/>
        <color indexed="8"/>
        <rFont val="Times New Roman"/>
        <family val="1"/>
      </rPr>
      <t>/</t>
    </r>
    <r>
      <rPr>
        <sz val="12"/>
        <color indexed="8"/>
        <rFont val="標楷體"/>
        <family val="4"/>
      </rPr>
      <t>產學合作計畫</t>
    </r>
  </si>
  <si>
    <r>
      <t>6.</t>
    </r>
    <r>
      <rPr>
        <sz val="12"/>
        <color indexed="8"/>
        <rFont val="標楷體"/>
        <family val="4"/>
      </rPr>
      <t>附表</t>
    </r>
    <r>
      <rPr>
        <sz val="12"/>
        <color indexed="8"/>
        <rFont val="Times New Roman"/>
        <family val="1"/>
      </rPr>
      <t xml:space="preserve"> 3-2 </t>
    </r>
    <r>
      <rPr>
        <sz val="12"/>
        <color indexed="8"/>
        <rFont val="標楷體"/>
        <family val="4"/>
      </rPr>
      <t>非課程改善之專案計畫</t>
    </r>
    <r>
      <rPr>
        <sz val="12"/>
        <color indexed="8"/>
        <rFont val="Times New Roman"/>
        <family val="1"/>
      </rPr>
      <t>(</t>
    </r>
    <r>
      <rPr>
        <sz val="12"/>
        <color indexed="8"/>
        <rFont val="標楷體"/>
        <family val="4"/>
      </rPr>
      <t>含推廣計畫</t>
    </r>
    <r>
      <rPr>
        <sz val="12"/>
        <color indexed="8"/>
        <rFont val="Times New Roman"/>
        <family val="1"/>
      </rPr>
      <t>)</t>
    </r>
  </si>
  <si>
    <r>
      <t>7.</t>
    </r>
    <r>
      <rPr>
        <sz val="12"/>
        <color indexed="8"/>
        <rFont val="標楷體"/>
        <family val="4"/>
      </rPr>
      <t>附表</t>
    </r>
    <r>
      <rPr>
        <sz val="12"/>
        <color indexed="8"/>
        <rFont val="Times New Roman"/>
        <family val="1"/>
      </rPr>
      <t xml:space="preserve"> 4 </t>
    </r>
    <r>
      <rPr>
        <sz val="12"/>
        <color indexed="8"/>
        <rFont val="標楷體"/>
        <family val="4"/>
      </rPr>
      <t>專利</t>
    </r>
    <r>
      <rPr>
        <sz val="12"/>
        <color indexed="8"/>
        <rFont val="Times New Roman"/>
        <family val="1"/>
      </rPr>
      <t>&amp;</t>
    </r>
    <r>
      <rPr>
        <sz val="12"/>
        <color indexed="8"/>
        <rFont val="標楷體"/>
        <family val="4"/>
      </rPr>
      <t>授權</t>
    </r>
  </si>
  <si>
    <r>
      <t>8.</t>
    </r>
    <r>
      <rPr>
        <sz val="12"/>
        <color indexed="8"/>
        <rFont val="標楷體"/>
        <family val="4"/>
      </rPr>
      <t>附表</t>
    </r>
    <r>
      <rPr>
        <sz val="12"/>
        <color indexed="8"/>
        <rFont val="Times New Roman"/>
        <family val="1"/>
      </rPr>
      <t xml:space="preserve"> 5 </t>
    </r>
    <r>
      <rPr>
        <sz val="12"/>
        <color indexed="8"/>
        <rFont val="標楷體"/>
        <family val="4"/>
      </rPr>
      <t>個人或指導之學生參加校外展演或競賽獲獎</t>
    </r>
  </si>
  <si>
    <t>每單位
分數</t>
  </si>
  <si>
    <t>次數</t>
  </si>
  <si>
    <r>
      <t>換算權重</t>
    </r>
    <r>
      <rPr>
        <sz val="10"/>
        <color indexed="8"/>
        <rFont val="Times New Roman"/>
        <family val="1"/>
      </rPr>
      <t>(30%)</t>
    </r>
    <r>
      <rPr>
        <sz val="10"/>
        <color indexed="8"/>
        <rFont val="標楷體"/>
        <family val="4"/>
      </rPr>
      <t>分數</t>
    </r>
  </si>
  <si>
    <r>
      <t xml:space="preserve">
</t>
    </r>
    <r>
      <rPr>
        <sz val="12"/>
        <color indexed="8"/>
        <rFont val="標楷體"/>
        <family val="4"/>
      </rPr>
      <t>研習及其他績效</t>
    </r>
    <r>
      <rPr>
        <sz val="12"/>
        <color indexed="8"/>
        <rFont val="Times New Roman"/>
        <family val="1"/>
      </rPr>
      <t>(30%)</t>
    </r>
  </si>
  <si>
    <r>
      <t>1.</t>
    </r>
    <r>
      <rPr>
        <sz val="12"/>
        <color indexed="8"/>
        <rFont val="標楷體"/>
        <family val="4"/>
      </rPr>
      <t>簽約產業服務每案</t>
    </r>
    <r>
      <rPr>
        <sz val="12"/>
        <color indexed="8"/>
        <rFont val="Times New Roman"/>
        <family val="1"/>
      </rPr>
      <t>1</t>
    </r>
    <r>
      <rPr>
        <sz val="12"/>
        <color indexed="8"/>
        <rFont val="標楷體"/>
        <family val="4"/>
      </rPr>
      <t>個月</t>
    </r>
    <r>
      <rPr>
        <sz val="12"/>
        <color indexed="8"/>
        <rFont val="Times New Roman"/>
        <family val="1"/>
      </rPr>
      <t>(</t>
    </r>
    <r>
      <rPr>
        <sz val="12"/>
        <color indexed="8"/>
        <rFont val="標楷體"/>
        <family val="4"/>
      </rPr>
      <t>含或以上</t>
    </r>
    <r>
      <rPr>
        <sz val="12"/>
        <color indexed="8"/>
        <rFont val="Times New Roman"/>
        <family val="1"/>
      </rPr>
      <t>)</t>
    </r>
    <r>
      <rPr>
        <sz val="12"/>
        <color indexed="8"/>
        <rFont val="標楷體"/>
        <family val="4"/>
      </rPr>
      <t>，每案加</t>
    </r>
    <r>
      <rPr>
        <sz val="12"/>
        <color indexed="8"/>
        <rFont val="Times New Roman"/>
        <family val="1"/>
      </rPr>
      <t>5</t>
    </r>
    <r>
      <rPr>
        <sz val="12"/>
        <color indexed="8"/>
        <rFont val="標楷體"/>
        <family val="4"/>
      </rPr>
      <t>分</t>
    </r>
  </si>
  <si>
    <t>人事室</t>
  </si>
  <si>
    <r>
      <t>2.</t>
    </r>
    <r>
      <rPr>
        <sz val="12"/>
        <rFont val="標楷體"/>
        <family val="4"/>
      </rPr>
      <t>參加研習單一課程達</t>
    </r>
    <r>
      <rPr>
        <sz val="12"/>
        <rFont val="Times New Roman"/>
        <family val="1"/>
      </rPr>
      <t>16</t>
    </r>
    <r>
      <rPr>
        <sz val="12"/>
        <rFont val="標楷體"/>
        <family val="4"/>
      </rPr>
      <t>小時</t>
    </r>
    <r>
      <rPr>
        <sz val="12"/>
        <rFont val="Times New Roman"/>
        <family val="1"/>
      </rPr>
      <t>(</t>
    </r>
    <r>
      <rPr>
        <sz val="12"/>
        <rFont val="標楷體"/>
        <family val="4"/>
      </rPr>
      <t>含</t>
    </r>
    <r>
      <rPr>
        <sz val="12"/>
        <rFont val="Times New Roman"/>
        <family val="1"/>
      </rPr>
      <t>)</t>
    </r>
    <r>
      <rPr>
        <sz val="12"/>
        <rFont val="標楷體"/>
        <family val="4"/>
      </rPr>
      <t>以上，每案加</t>
    </r>
    <r>
      <rPr>
        <sz val="12"/>
        <rFont val="Times New Roman"/>
        <family val="1"/>
      </rPr>
      <t>3</t>
    </r>
    <r>
      <rPr>
        <sz val="12"/>
        <rFont val="標楷體"/>
        <family val="4"/>
      </rPr>
      <t>分</t>
    </r>
  </si>
  <si>
    <r>
      <t>3.</t>
    </r>
    <r>
      <rPr>
        <sz val="12"/>
        <color indexed="8"/>
        <rFont val="標楷體"/>
        <family val="4"/>
      </rPr>
      <t>參加研習每</t>
    </r>
    <r>
      <rPr>
        <sz val="12"/>
        <color indexed="8"/>
        <rFont val="Times New Roman"/>
        <family val="1"/>
      </rPr>
      <t>8</t>
    </r>
    <r>
      <rPr>
        <sz val="12"/>
        <color indexed="8"/>
        <rFont val="標楷體"/>
        <family val="4"/>
      </rPr>
      <t>小時加</t>
    </r>
    <r>
      <rPr>
        <sz val="12"/>
        <color indexed="8"/>
        <rFont val="Times New Roman"/>
        <family val="1"/>
      </rPr>
      <t>1</t>
    </r>
    <r>
      <rPr>
        <sz val="12"/>
        <color indexed="8"/>
        <rFont val="標楷體"/>
        <family val="4"/>
      </rPr>
      <t>分</t>
    </r>
  </si>
  <si>
    <r>
      <t>4.</t>
    </r>
    <r>
      <rPr>
        <sz val="12"/>
        <color indexed="8"/>
        <rFont val="標楷體"/>
        <family val="4"/>
      </rPr>
      <t>參加深度研習</t>
    </r>
    <r>
      <rPr>
        <sz val="12"/>
        <color indexed="8"/>
        <rFont val="Times New Roman"/>
        <family val="1"/>
      </rPr>
      <t>(3~8</t>
    </r>
    <r>
      <rPr>
        <sz val="12"/>
        <color indexed="8"/>
        <rFont val="標楷體"/>
        <family val="4"/>
      </rPr>
      <t>週</t>
    </r>
    <r>
      <rPr>
        <sz val="12"/>
        <color indexed="8"/>
        <rFont val="Times New Roman"/>
        <family val="1"/>
      </rPr>
      <t>)</t>
    </r>
    <r>
      <rPr>
        <sz val="12"/>
        <color indexed="8"/>
        <rFont val="標楷體"/>
        <family val="4"/>
      </rPr>
      <t>者，每案加</t>
    </r>
    <r>
      <rPr>
        <sz val="12"/>
        <color indexed="8"/>
        <rFont val="Times New Roman"/>
        <family val="1"/>
      </rPr>
      <t>5</t>
    </r>
    <r>
      <rPr>
        <sz val="12"/>
        <color indexed="8"/>
        <rFont val="標楷體"/>
        <family val="4"/>
      </rPr>
      <t>分</t>
    </r>
  </si>
  <si>
    <r>
      <t>5.</t>
    </r>
    <r>
      <rPr>
        <sz val="12"/>
        <rFont val="標楷體"/>
        <family val="4"/>
      </rPr>
      <t>申請國科會、教育部及經濟部等機構研究或專案計畫、未獲通過者，每案加</t>
    </r>
    <r>
      <rPr>
        <sz val="12"/>
        <rFont val="Times New Roman"/>
        <family val="1"/>
      </rPr>
      <t>1</t>
    </r>
    <r>
      <rPr>
        <sz val="12"/>
        <rFont val="標楷體"/>
        <family val="4"/>
      </rPr>
      <t>分</t>
    </r>
  </si>
  <si>
    <r>
      <t>6.</t>
    </r>
    <r>
      <rPr>
        <sz val="12"/>
        <color indexed="8"/>
        <rFont val="標楷體"/>
        <family val="4"/>
      </rPr>
      <t>參與產學計畫但未獲計點獎勵之主持人及共同主持人各加</t>
    </r>
    <r>
      <rPr>
        <sz val="12"/>
        <color indexed="8"/>
        <rFont val="Times New Roman"/>
        <family val="1"/>
      </rPr>
      <t xml:space="preserve"> 1</t>
    </r>
    <r>
      <rPr>
        <sz val="12"/>
        <color indexed="8"/>
        <rFont val="標楷體"/>
        <family val="4"/>
      </rPr>
      <t>分</t>
    </r>
  </si>
  <si>
    <r>
      <t>7.</t>
    </r>
    <r>
      <rPr>
        <sz val="12"/>
        <color indexed="8"/>
        <rFont val="標楷體"/>
        <family val="4"/>
      </rPr>
      <t>參與專案計畫但未獲計點獎勵之參與教師（依主持人簽呈列名）每案加</t>
    </r>
    <r>
      <rPr>
        <sz val="12"/>
        <color indexed="8"/>
        <rFont val="Times New Roman"/>
        <family val="1"/>
      </rPr>
      <t xml:space="preserve"> 1</t>
    </r>
    <r>
      <rPr>
        <sz val="12"/>
        <color indexed="8"/>
        <rFont val="標楷體"/>
        <family val="4"/>
      </rPr>
      <t>分。</t>
    </r>
  </si>
  <si>
    <r>
      <t>8.</t>
    </r>
    <r>
      <rPr>
        <sz val="12"/>
        <color indexed="8"/>
        <rFont val="標楷體"/>
        <family val="4"/>
      </rPr>
      <t>參與當學年度產學相關成果展之參展組主持人或共同主持人</t>
    </r>
    <r>
      <rPr>
        <sz val="12"/>
        <color indexed="8"/>
        <rFont val="Times New Roman"/>
        <family val="1"/>
      </rPr>
      <t>(</t>
    </r>
    <r>
      <rPr>
        <sz val="12"/>
        <color indexed="8"/>
        <rFont val="標楷體"/>
        <family val="4"/>
      </rPr>
      <t>有列名者</t>
    </r>
    <r>
      <rPr>
        <sz val="12"/>
        <color indexed="8"/>
        <rFont val="Times New Roman"/>
        <family val="1"/>
      </rPr>
      <t>)</t>
    </r>
    <r>
      <rPr>
        <sz val="12"/>
        <color indexed="8"/>
        <rFont val="標楷體"/>
        <family val="4"/>
      </rPr>
      <t>每案加</t>
    </r>
    <r>
      <rPr>
        <sz val="12"/>
        <color indexed="8"/>
        <rFont val="Times New Roman"/>
        <family val="1"/>
      </rPr>
      <t>1</t>
    </r>
    <r>
      <rPr>
        <sz val="12"/>
        <color indexed="8"/>
        <rFont val="標楷體"/>
        <family val="4"/>
      </rPr>
      <t>分</t>
    </r>
  </si>
  <si>
    <r>
      <t>9.</t>
    </r>
    <r>
      <rPr>
        <sz val="12"/>
        <color indexed="8"/>
        <rFont val="標楷體"/>
        <family val="4"/>
      </rPr>
      <t>加入特色中心團隊教師加</t>
    </r>
    <r>
      <rPr>
        <sz val="12"/>
        <color indexed="8"/>
        <rFont val="Times New Roman"/>
        <family val="1"/>
      </rPr>
      <t>2</t>
    </r>
    <r>
      <rPr>
        <sz val="12"/>
        <color indexed="8"/>
        <rFont val="標楷體"/>
        <family val="4"/>
      </rPr>
      <t>分</t>
    </r>
    <r>
      <rPr>
        <sz val="12"/>
        <color indexed="8"/>
        <rFont val="Times New Roman"/>
        <family val="1"/>
      </rPr>
      <t>(</t>
    </r>
    <r>
      <rPr>
        <sz val="12"/>
        <color indexed="8"/>
        <rFont val="標楷體"/>
        <family val="4"/>
      </rPr>
      <t>只計</t>
    </r>
    <r>
      <rPr>
        <sz val="12"/>
        <color indexed="8"/>
        <rFont val="Times New Roman"/>
        <family val="1"/>
      </rPr>
      <t>1</t>
    </r>
    <r>
      <rPr>
        <sz val="12"/>
        <color indexed="8"/>
        <rFont val="標楷體"/>
        <family val="4"/>
      </rPr>
      <t>個團隊</t>
    </r>
    <r>
      <rPr>
        <sz val="12"/>
        <color indexed="8"/>
        <rFont val="Times New Roman"/>
        <family val="1"/>
      </rPr>
      <t>)</t>
    </r>
  </si>
  <si>
    <r>
      <t>10.</t>
    </r>
    <r>
      <rPr>
        <sz val="12"/>
        <color indexed="8"/>
        <rFont val="標楷體"/>
        <family val="4"/>
      </rPr>
      <t>辦理國際大型學術活動</t>
    </r>
  </si>
  <si>
    <r>
      <t>每場次出席人數</t>
    </r>
    <r>
      <rPr>
        <sz val="10"/>
        <color indexed="8"/>
        <rFont val="Times New Roman"/>
        <family val="1"/>
      </rPr>
      <t>100</t>
    </r>
    <r>
      <rPr>
        <sz val="10"/>
        <color indexed="8"/>
        <rFont val="標楷體"/>
        <family val="4"/>
      </rPr>
      <t>人以上總分</t>
    </r>
    <r>
      <rPr>
        <sz val="10"/>
        <color indexed="8"/>
        <rFont val="Times New Roman"/>
        <family val="1"/>
      </rPr>
      <t>12</t>
    </r>
    <r>
      <rPr>
        <sz val="10"/>
        <color indexed="8"/>
        <rFont val="標楷體"/>
        <family val="4"/>
      </rPr>
      <t>分，個人最高</t>
    </r>
    <r>
      <rPr>
        <sz val="10"/>
        <color indexed="8"/>
        <rFont val="Times New Roman"/>
        <family val="1"/>
      </rPr>
      <t>5</t>
    </r>
    <r>
      <rPr>
        <sz val="10"/>
        <color indexed="8"/>
        <rFont val="標楷體"/>
        <family val="4"/>
      </rPr>
      <t>分</t>
    </r>
  </si>
  <si>
    <t>主辦單位配分</t>
  </si>
  <si>
    <r>
      <t>每場次出席人數</t>
    </r>
    <r>
      <rPr>
        <sz val="10"/>
        <color indexed="8"/>
        <rFont val="Times New Roman"/>
        <family val="1"/>
      </rPr>
      <t>100</t>
    </r>
    <r>
      <rPr>
        <sz val="10"/>
        <color indexed="8"/>
        <rFont val="標楷體"/>
        <family val="4"/>
      </rPr>
      <t>人以下總分</t>
    </r>
    <r>
      <rPr>
        <sz val="10"/>
        <color indexed="8"/>
        <rFont val="Times New Roman"/>
        <family val="1"/>
      </rPr>
      <t>8</t>
    </r>
    <r>
      <rPr>
        <sz val="10"/>
        <color indexed="8"/>
        <rFont val="標楷體"/>
        <family val="4"/>
      </rPr>
      <t>分，個人最高</t>
    </r>
    <r>
      <rPr>
        <sz val="10"/>
        <color indexed="8"/>
        <rFont val="Times New Roman"/>
        <family val="1"/>
      </rPr>
      <t>3</t>
    </r>
    <r>
      <rPr>
        <sz val="10"/>
        <color indexed="8"/>
        <rFont val="標楷體"/>
        <family val="4"/>
      </rPr>
      <t>分</t>
    </r>
  </si>
  <si>
    <r>
      <t>11.</t>
    </r>
    <r>
      <rPr>
        <sz val="12"/>
        <color indexed="8"/>
        <rFont val="標楷體"/>
        <family val="4"/>
      </rPr>
      <t>辦理國內大型學術活動</t>
    </r>
  </si>
  <si>
    <r>
      <t>每場次出席人數</t>
    </r>
    <r>
      <rPr>
        <sz val="10"/>
        <color indexed="8"/>
        <rFont val="Times New Roman"/>
        <family val="1"/>
      </rPr>
      <t>100</t>
    </r>
    <r>
      <rPr>
        <sz val="10"/>
        <color indexed="8"/>
        <rFont val="標楷體"/>
        <family val="4"/>
      </rPr>
      <t>人以上總分</t>
    </r>
    <r>
      <rPr>
        <sz val="10"/>
        <color indexed="8"/>
        <rFont val="Times New Roman"/>
        <family val="1"/>
      </rPr>
      <t>8</t>
    </r>
    <r>
      <rPr>
        <sz val="10"/>
        <color indexed="8"/>
        <rFont val="標楷體"/>
        <family val="4"/>
      </rPr>
      <t>分，個人最高</t>
    </r>
    <r>
      <rPr>
        <sz val="10"/>
        <color indexed="8"/>
        <rFont val="Times New Roman"/>
        <family val="1"/>
      </rPr>
      <t>3</t>
    </r>
    <r>
      <rPr>
        <sz val="10"/>
        <color indexed="8"/>
        <rFont val="標楷體"/>
        <family val="4"/>
      </rPr>
      <t>分</t>
    </r>
  </si>
  <si>
    <r>
      <t>每場次出席人數</t>
    </r>
    <r>
      <rPr>
        <sz val="10"/>
        <color indexed="8"/>
        <rFont val="Times New Roman"/>
        <family val="1"/>
      </rPr>
      <t>100</t>
    </r>
    <r>
      <rPr>
        <sz val="10"/>
        <color indexed="8"/>
        <rFont val="標楷體"/>
        <family val="4"/>
      </rPr>
      <t>人以下總分</t>
    </r>
    <r>
      <rPr>
        <sz val="10"/>
        <color indexed="8"/>
        <rFont val="Times New Roman"/>
        <family val="1"/>
      </rPr>
      <t>6</t>
    </r>
    <r>
      <rPr>
        <sz val="10"/>
        <color indexed="8"/>
        <rFont val="標楷體"/>
        <family val="4"/>
      </rPr>
      <t>分，個人最高</t>
    </r>
    <r>
      <rPr>
        <sz val="10"/>
        <color indexed="8"/>
        <rFont val="Times New Roman"/>
        <family val="1"/>
      </rPr>
      <t>2</t>
    </r>
    <r>
      <rPr>
        <sz val="10"/>
        <color indexed="8"/>
        <rFont val="標楷體"/>
        <family val="4"/>
      </rPr>
      <t>分</t>
    </r>
  </si>
  <si>
    <t>學術會議主講人、與談人、評論人或作品展覽</t>
  </si>
  <si>
    <t>共同參與校內外研究或產學合作案未獲學校獎勵者</t>
  </si>
  <si>
    <t>參與專題製作評審或擔任校外競賽之比賽評審</t>
  </si>
  <si>
    <t>學術研討會發表論文未獲學校獎勵者</t>
  </si>
  <si>
    <t>爭取額外研究經費有助於研究成果</t>
  </si>
  <si>
    <r>
      <t>加分合計（</t>
    </r>
    <r>
      <rPr>
        <sz val="12"/>
        <color indexed="8"/>
        <rFont val="Times New Roman"/>
        <family val="1"/>
      </rPr>
      <t>A</t>
    </r>
    <r>
      <rPr>
        <sz val="12"/>
        <color indexed="8"/>
        <rFont val="標楷體"/>
        <family val="4"/>
      </rPr>
      <t>）</t>
    </r>
  </si>
  <si>
    <t>研究基本要求</t>
  </si>
  <si>
    <r>
      <t>1.</t>
    </r>
    <r>
      <rPr>
        <sz val="12"/>
        <color indexed="8"/>
        <rFont val="標楷體"/>
        <family val="4"/>
      </rPr>
      <t>未具下列任何一項者，扣</t>
    </r>
    <r>
      <rPr>
        <sz val="12"/>
        <color indexed="8"/>
        <rFont val="Times New Roman"/>
        <family val="1"/>
      </rPr>
      <t>4</t>
    </r>
    <r>
      <rPr>
        <sz val="12"/>
        <color indexed="8"/>
        <rFont val="標楷體"/>
        <family val="4"/>
      </rPr>
      <t xml:space="preserve">分：
</t>
    </r>
    <r>
      <rPr>
        <sz val="12"/>
        <color indexed="8"/>
        <rFont val="Times New Roman"/>
        <family val="1"/>
      </rPr>
      <t xml:space="preserve"> (1)</t>
    </r>
    <r>
      <rPr>
        <sz val="12"/>
        <color indexed="8"/>
        <rFont val="標楷體"/>
        <family val="4"/>
      </rPr>
      <t xml:space="preserve">投稿期刊論文
</t>
    </r>
    <r>
      <rPr>
        <sz val="12"/>
        <color indexed="8"/>
        <rFont val="Times New Roman"/>
        <family val="1"/>
      </rPr>
      <t xml:space="preserve"> (2)</t>
    </r>
    <r>
      <rPr>
        <sz val="12"/>
        <color indexed="8"/>
        <rFont val="標楷體"/>
        <family val="4"/>
      </rPr>
      <t xml:space="preserve">研討會論文發表
</t>
    </r>
    <r>
      <rPr>
        <sz val="12"/>
        <color indexed="8"/>
        <rFont val="Times New Roman"/>
        <family val="1"/>
      </rPr>
      <t xml:space="preserve"> (3)</t>
    </r>
    <r>
      <rPr>
        <sz val="12"/>
        <color indexed="8"/>
        <rFont val="標楷體"/>
        <family val="4"/>
      </rPr>
      <t xml:space="preserve">申請產學研究計畫案
</t>
    </r>
    <r>
      <rPr>
        <sz val="12"/>
        <color indexed="8"/>
        <rFont val="Times New Roman"/>
        <family val="1"/>
      </rPr>
      <t xml:space="preserve"> (4)</t>
    </r>
    <r>
      <rPr>
        <sz val="12"/>
        <color indexed="8"/>
        <rFont val="標楷體"/>
        <family val="4"/>
      </rPr>
      <t xml:space="preserve">申請專利
</t>
    </r>
    <r>
      <rPr>
        <sz val="12"/>
        <color indexed="8"/>
        <rFont val="Times New Roman"/>
        <family val="1"/>
      </rPr>
      <t xml:space="preserve"> (5)</t>
    </r>
    <r>
      <rPr>
        <sz val="10"/>
        <color indexed="8"/>
        <rFont val="標楷體"/>
        <family val="4"/>
      </rPr>
      <t>參加校內外公開展演、比賽</t>
    </r>
    <r>
      <rPr>
        <sz val="9"/>
        <color indexed="8"/>
        <rFont val="Times New Roman"/>
        <family val="1"/>
      </rPr>
      <t>(</t>
    </r>
    <r>
      <rPr>
        <sz val="9"/>
        <color indexed="8"/>
        <rFont val="標楷體"/>
        <family val="4"/>
      </rPr>
      <t>非校內教學單位例行性及專題展演</t>
    </r>
    <r>
      <rPr>
        <sz val="9"/>
        <color indexed="8"/>
        <rFont val="Times New Roman"/>
        <family val="1"/>
      </rPr>
      <t>)</t>
    </r>
    <r>
      <rPr>
        <sz val="9"/>
        <color indexed="8"/>
        <rFont val="標楷體"/>
        <family val="4"/>
      </rPr>
      <t>　</t>
    </r>
  </si>
  <si>
    <r>
      <t>2.</t>
    </r>
    <r>
      <rPr>
        <sz val="12"/>
        <rFont val="標楷體"/>
        <family val="4"/>
      </rPr>
      <t>研習累計時數未達</t>
    </r>
    <r>
      <rPr>
        <sz val="12"/>
        <rFont val="Times New Roman"/>
        <family val="1"/>
      </rPr>
      <t>16</t>
    </r>
    <r>
      <rPr>
        <sz val="12"/>
        <rFont val="標楷體"/>
        <family val="4"/>
      </rPr>
      <t>小時者，扣</t>
    </r>
    <r>
      <rPr>
        <sz val="12"/>
        <rFont val="Times New Roman"/>
        <family val="1"/>
      </rPr>
      <t>2</t>
    </r>
    <r>
      <rPr>
        <sz val="12"/>
        <rFont val="標楷體"/>
        <family val="4"/>
      </rPr>
      <t>分</t>
    </r>
  </si>
  <si>
    <r>
      <t>扣分合計（</t>
    </r>
    <r>
      <rPr>
        <sz val="12"/>
        <color indexed="8"/>
        <rFont val="Times New Roman"/>
        <family val="1"/>
      </rPr>
      <t>B</t>
    </r>
    <r>
      <rPr>
        <sz val="12"/>
        <color indexed="8"/>
        <rFont val="標楷體"/>
        <family val="4"/>
      </rPr>
      <t>）</t>
    </r>
  </si>
  <si>
    <t>基本
分數
加分</t>
  </si>
  <si>
    <t>基本分數</t>
  </si>
  <si>
    <r>
      <t>加分後基本分數（</t>
    </r>
    <r>
      <rPr>
        <sz val="12"/>
        <color indexed="8"/>
        <rFont val="Times New Roman"/>
        <family val="1"/>
      </rPr>
      <t>C</t>
    </r>
    <r>
      <rPr>
        <sz val="12"/>
        <color indexed="8"/>
        <rFont val="標楷體"/>
        <family val="4"/>
      </rPr>
      <t>）</t>
    </r>
  </si>
  <si>
    <r>
      <t>評鑑分數（</t>
    </r>
    <r>
      <rPr>
        <sz val="12"/>
        <color indexed="8"/>
        <rFont val="Times New Roman"/>
        <family val="1"/>
      </rPr>
      <t>A+B+C</t>
    </r>
    <r>
      <rPr>
        <sz val="12"/>
        <color indexed="8"/>
        <rFont val="標楷體"/>
        <family val="4"/>
      </rPr>
      <t>）</t>
    </r>
  </si>
  <si>
    <r>
      <t>1.</t>
    </r>
    <r>
      <rPr>
        <sz val="12"/>
        <color indexed="8"/>
        <rFont val="標楷體"/>
        <family val="4"/>
      </rPr>
      <t>以上</t>
    </r>
    <r>
      <rPr>
        <sz val="12"/>
        <rFont val="標楷體"/>
        <family val="4"/>
      </rPr>
      <t>均需有佐證資料。</t>
    </r>
  </si>
  <si>
    <r>
      <t>2.</t>
    </r>
    <r>
      <rPr>
        <sz val="12"/>
        <color indexed="8"/>
        <rFont val="標楷體"/>
        <family val="4"/>
      </rPr>
      <t>各項累計原始分數最高採計至</t>
    </r>
    <r>
      <rPr>
        <sz val="12"/>
        <color indexed="8"/>
        <rFont val="Times New Roman"/>
        <family val="1"/>
      </rPr>
      <t>100</t>
    </r>
    <r>
      <rPr>
        <sz val="12"/>
        <color indexed="8"/>
        <rFont val="標楷體"/>
        <family val="4"/>
      </rPr>
      <t>分。</t>
    </r>
  </si>
  <si>
    <t>附表三</t>
  </si>
  <si>
    <r>
      <t>□</t>
    </r>
    <r>
      <rPr>
        <sz val="14"/>
        <color indexed="8"/>
        <rFont val="Times New Roman"/>
        <family val="1"/>
      </rPr>
      <t xml:space="preserve"> </t>
    </r>
    <r>
      <rPr>
        <sz val="14"/>
        <color indexed="8"/>
        <rFont val="標楷體"/>
        <family val="4"/>
      </rPr>
      <t>本人今年度符合免受評【輔導】評鑑（請依教師評鑑辦法第六條辦理）</t>
    </r>
  </si>
  <si>
    <t>內容</t>
  </si>
  <si>
    <r>
      <t>分數　　　</t>
    </r>
    <r>
      <rPr>
        <sz val="12"/>
        <color indexed="8"/>
        <rFont val="Times New Roman"/>
        <family val="1"/>
      </rPr>
      <t>(</t>
    </r>
    <r>
      <rPr>
        <sz val="12"/>
        <color indexed="8"/>
        <rFont val="標楷體"/>
        <family val="4"/>
      </rPr>
      <t>上限</t>
    </r>
    <r>
      <rPr>
        <sz val="12"/>
        <color indexed="8"/>
        <rFont val="Times New Roman"/>
        <family val="1"/>
      </rPr>
      <t>30</t>
    </r>
    <r>
      <rPr>
        <sz val="12"/>
        <color indexed="8"/>
        <rFont val="標楷體"/>
        <family val="4"/>
      </rPr>
      <t>分</t>
    </r>
    <r>
      <rPr>
        <sz val="12"/>
        <color indexed="8"/>
        <rFont val="Times New Roman"/>
        <family val="1"/>
      </rPr>
      <t>)</t>
    </r>
  </si>
  <si>
    <r>
      <t>換算權重分數</t>
    </r>
    <r>
      <rPr>
        <sz val="12"/>
        <color indexed="8"/>
        <rFont val="Times New Roman"/>
        <family val="1"/>
      </rPr>
      <t xml:space="preserve">                      (</t>
    </r>
    <r>
      <rPr>
        <sz val="12"/>
        <color indexed="8"/>
        <rFont val="標楷體"/>
        <family val="4"/>
      </rPr>
      <t>系所</t>
    </r>
    <r>
      <rPr>
        <sz val="12"/>
        <color indexed="8"/>
        <rFont val="Times New Roman"/>
        <family val="1"/>
      </rPr>
      <t>40%</t>
    </r>
    <r>
      <rPr>
        <sz val="12"/>
        <color indexed="8"/>
        <rFont val="標楷體"/>
        <family val="4"/>
      </rPr>
      <t>；</t>
    </r>
    <r>
      <rPr>
        <sz val="12"/>
        <color indexed="8"/>
        <rFont val="Times New Roman"/>
        <family val="1"/>
      </rPr>
      <t xml:space="preserve">        </t>
    </r>
    <r>
      <rPr>
        <sz val="12"/>
        <color indexed="8"/>
        <rFont val="標楷體"/>
        <family val="4"/>
      </rPr>
      <t>體育通識</t>
    </r>
    <r>
      <rPr>
        <sz val="12"/>
        <color indexed="8"/>
        <rFont val="Times New Roman"/>
        <family val="1"/>
      </rPr>
      <t xml:space="preserve"> 20%)</t>
    </r>
  </si>
  <si>
    <t>學生學習成效</t>
  </si>
  <si>
    <r>
      <t>1.</t>
    </r>
    <r>
      <rPr>
        <sz val="12"/>
        <color indexed="8"/>
        <rFont val="標楷體"/>
        <family val="4"/>
      </rPr>
      <t>協助學生就業輔導</t>
    </r>
  </si>
  <si>
    <t>依本校「教學單位學生學習成效獎勵辦法」計算點數</t>
  </si>
  <si>
    <r>
      <t>學務處提供教學單位總分</t>
    </r>
    <r>
      <rPr>
        <sz val="12"/>
        <color indexed="8"/>
        <rFont val="Times New Roman"/>
        <family val="1"/>
      </rPr>
      <t xml:space="preserve"> </t>
    </r>
    <r>
      <rPr>
        <sz val="12"/>
        <color indexed="8"/>
        <rFont val="標楷體"/>
        <family val="4"/>
      </rPr>
      <t>，由
教學單位依個人實際貢獻度配分</t>
    </r>
  </si>
  <si>
    <r>
      <t>2.</t>
    </r>
    <r>
      <rPr>
        <sz val="12"/>
        <color indexed="8"/>
        <rFont val="標楷體"/>
        <family val="4"/>
      </rPr>
      <t>學生證照輔導</t>
    </r>
  </si>
  <si>
    <r>
      <t>3.</t>
    </r>
    <r>
      <rPr>
        <sz val="12"/>
        <color indexed="8"/>
        <rFont val="標楷體"/>
        <family val="4"/>
      </rPr>
      <t>帶領學生參加校外專題、才藝競賽或展覽獲獎</t>
    </r>
  </si>
  <si>
    <r>
      <t>4.</t>
    </r>
    <r>
      <rPr>
        <sz val="12"/>
        <color indexed="8"/>
        <rFont val="標楷體"/>
        <family val="4"/>
      </rPr>
      <t>輔導學生至業界實習</t>
    </r>
  </si>
  <si>
    <t>每單位分數</t>
  </si>
  <si>
    <r>
      <t>換算權重分數</t>
    </r>
    <r>
      <rPr>
        <sz val="12"/>
        <color indexed="8"/>
        <rFont val="Times New Roman"/>
        <family val="1"/>
      </rPr>
      <t xml:space="preserve"> 
</t>
    </r>
    <r>
      <rPr>
        <sz val="12"/>
        <color indexed="8"/>
        <rFont val="標楷體"/>
        <family val="4"/>
      </rPr>
      <t>（系所</t>
    </r>
    <r>
      <rPr>
        <sz val="12"/>
        <color indexed="8"/>
        <rFont val="Times New Roman"/>
        <family val="1"/>
      </rPr>
      <t>30%</t>
    </r>
    <r>
      <rPr>
        <sz val="12"/>
        <color indexed="8"/>
        <rFont val="標楷體"/>
        <family val="4"/>
      </rPr>
      <t>；</t>
    </r>
    <r>
      <rPr>
        <sz val="12"/>
        <color indexed="8"/>
        <rFont val="Times New Roman"/>
        <family val="1"/>
      </rPr>
      <t xml:space="preserve">      </t>
    </r>
    <r>
      <rPr>
        <sz val="12"/>
        <color indexed="8"/>
        <rFont val="標楷體"/>
        <family val="4"/>
      </rPr>
      <t>體育通識</t>
    </r>
    <r>
      <rPr>
        <sz val="12"/>
        <color indexed="8"/>
        <rFont val="Times New Roman"/>
        <family val="1"/>
      </rPr>
      <t>30%)</t>
    </r>
  </si>
  <si>
    <t>學生輔導績效</t>
  </si>
  <si>
    <t>學務處、
教學單位</t>
  </si>
  <si>
    <t>學務處</t>
  </si>
  <si>
    <t>-</t>
  </si>
  <si>
    <r>
      <t>換算權重分數</t>
    </r>
    <r>
      <rPr>
        <sz val="12"/>
        <color indexed="8"/>
        <rFont val="Times New Roman"/>
        <family val="1"/>
      </rPr>
      <t xml:space="preserve"> 
</t>
    </r>
    <r>
      <rPr>
        <sz val="12"/>
        <color indexed="8"/>
        <rFont val="標楷體"/>
        <family val="4"/>
      </rPr>
      <t>（系所</t>
    </r>
    <r>
      <rPr>
        <sz val="12"/>
        <color indexed="8"/>
        <rFont val="Times New Roman"/>
        <family val="1"/>
      </rPr>
      <t>30%</t>
    </r>
    <r>
      <rPr>
        <sz val="12"/>
        <color indexed="8"/>
        <rFont val="標楷體"/>
        <family val="4"/>
      </rPr>
      <t>；</t>
    </r>
    <r>
      <rPr>
        <sz val="12"/>
        <color indexed="8"/>
        <rFont val="Times New Roman"/>
        <family val="1"/>
      </rPr>
      <t xml:space="preserve">      </t>
    </r>
    <r>
      <rPr>
        <sz val="12"/>
        <color indexed="8"/>
        <rFont val="標楷體"/>
        <family val="4"/>
      </rPr>
      <t>　體育通識</t>
    </r>
    <r>
      <rPr>
        <sz val="12"/>
        <color indexed="8"/>
        <rFont val="Times New Roman"/>
        <family val="1"/>
      </rPr>
      <t>50%)</t>
    </r>
  </si>
  <si>
    <t>教學單位輔導績效</t>
  </si>
  <si>
    <t>1.公開辦理學群/系學生活動，每20人多加一分，每個活動最多10分（活動主持人分配）</t>
  </si>
  <si>
    <r>
      <t>教學單位</t>
    </r>
    <r>
      <rPr>
        <sz val="12"/>
        <color indexed="8"/>
        <rFont val="Times New Roman"/>
        <family val="1"/>
      </rPr>
      <t>(</t>
    </r>
    <r>
      <rPr>
        <sz val="12"/>
        <color indexed="8"/>
        <rFont val="標楷體"/>
        <family val="4"/>
      </rPr>
      <t>各教學單位自訂評鑑指標，經學群會議通過後，提送學生事務會議決議實施。</t>
    </r>
    <r>
      <rPr>
        <sz val="12"/>
        <color indexed="8"/>
        <rFont val="Times New Roman"/>
        <family val="1"/>
      </rPr>
      <t>)</t>
    </r>
  </si>
  <si>
    <t>2.協助學群/系輔導特色之建立或執行，每次上限5分</t>
  </si>
  <si>
    <t>3.其他有助於學群/系學生輔導成果之績效，每次上限5分</t>
  </si>
  <si>
    <t>4.學生課後輔導且留有紀錄者，每人次加0.2分</t>
  </si>
  <si>
    <t>0.2分/人次</t>
  </si>
  <si>
    <t>5.擔任班級導師並確實執行學生個別晤談、缺曠輔導、期初及期中學習預警、督導班會召開、導師會議，每學期上限5分</t>
  </si>
  <si>
    <t>6.賃居生訪視輔導</t>
  </si>
  <si>
    <t>7.學生生涯輔導規劃（升學、就業輔導）</t>
  </si>
  <si>
    <t>8.參與系上學生活動規劃（迎新、競賽等活動）</t>
  </si>
  <si>
    <r>
      <t>加分合計（</t>
    </r>
    <r>
      <rPr>
        <sz val="12"/>
        <color indexed="8"/>
        <rFont val="Times New Roman"/>
        <family val="1"/>
      </rPr>
      <t>A</t>
    </r>
    <r>
      <rPr>
        <sz val="12"/>
        <color indexed="8"/>
        <rFont val="標楷體"/>
        <family val="4"/>
      </rPr>
      <t>）</t>
    </r>
  </si>
  <si>
    <t>輔導基本要求</t>
  </si>
  <si>
    <r>
      <t>1.</t>
    </r>
    <r>
      <rPr>
        <sz val="12"/>
        <color indexed="8"/>
        <rFont val="標楷體"/>
        <family val="4"/>
      </rPr>
      <t>教師提供每週</t>
    </r>
    <r>
      <rPr>
        <sz val="12"/>
        <color indexed="8"/>
        <rFont val="Times New Roman"/>
        <family val="1"/>
      </rPr>
      <t>4</t>
    </r>
    <r>
      <rPr>
        <sz val="12"/>
        <color indexed="8"/>
        <rFont val="標楷體"/>
        <family val="4"/>
      </rPr>
      <t>小時之課業輔導時間，未確實執行者每次扣</t>
    </r>
    <r>
      <rPr>
        <sz val="12"/>
        <color indexed="8"/>
        <rFont val="Times New Roman"/>
        <family val="1"/>
      </rPr>
      <t>1</t>
    </r>
    <r>
      <rPr>
        <sz val="12"/>
        <color indexed="8"/>
        <rFont val="標楷體"/>
        <family val="4"/>
      </rPr>
      <t>分</t>
    </r>
  </si>
  <si>
    <t>教務處、
教學單位</t>
  </si>
  <si>
    <r>
      <t>2.</t>
    </r>
    <r>
      <rPr>
        <sz val="12"/>
        <color indexed="8"/>
        <rFont val="標楷體"/>
        <family val="4"/>
      </rPr>
      <t>增進學生輔導知能，每年參與校內外輔導知能研習至少二次，未達成者扣</t>
    </r>
    <r>
      <rPr>
        <sz val="12"/>
        <color indexed="8"/>
        <rFont val="Times New Roman"/>
        <family val="1"/>
      </rPr>
      <t>2</t>
    </r>
    <r>
      <rPr>
        <sz val="12"/>
        <color indexed="8"/>
        <rFont val="標楷體"/>
        <family val="4"/>
      </rPr>
      <t>分</t>
    </r>
  </si>
  <si>
    <t>學務處</t>
  </si>
  <si>
    <r>
      <t>扣分合計（</t>
    </r>
    <r>
      <rPr>
        <sz val="12"/>
        <color indexed="8"/>
        <rFont val="Times New Roman"/>
        <family val="1"/>
      </rPr>
      <t>B</t>
    </r>
    <r>
      <rPr>
        <sz val="12"/>
        <color indexed="8"/>
        <rFont val="標楷體"/>
        <family val="4"/>
      </rPr>
      <t>）</t>
    </r>
  </si>
  <si>
    <r>
      <t xml:space="preserve">備註
</t>
    </r>
    <r>
      <rPr>
        <sz val="12"/>
        <color indexed="8"/>
        <rFont val="Times New Roman"/>
        <family val="1"/>
      </rPr>
      <t>(</t>
    </r>
    <r>
      <rPr>
        <sz val="12"/>
        <color indexed="8"/>
        <rFont val="標楷體"/>
        <family val="4"/>
      </rPr>
      <t>提供資料單位</t>
    </r>
    <r>
      <rPr>
        <sz val="12"/>
        <color indexed="8"/>
        <rFont val="Times New Roman"/>
        <family val="1"/>
      </rPr>
      <t>)</t>
    </r>
  </si>
  <si>
    <t>基本分數加分</t>
  </si>
  <si>
    <t>基本分數</t>
  </si>
  <si>
    <r>
      <t>加分後基本分數（</t>
    </r>
    <r>
      <rPr>
        <sz val="12"/>
        <color indexed="8"/>
        <rFont val="Times New Roman"/>
        <family val="1"/>
      </rPr>
      <t>C</t>
    </r>
    <r>
      <rPr>
        <sz val="12"/>
        <color indexed="8"/>
        <rFont val="標楷體"/>
        <family val="4"/>
      </rPr>
      <t>）</t>
    </r>
  </si>
  <si>
    <r>
      <t>1.</t>
    </r>
    <r>
      <rPr>
        <sz val="12"/>
        <color indexed="8"/>
        <rFont val="標楷體"/>
        <family val="4"/>
      </rPr>
      <t>以上均需有佐證資料。</t>
    </r>
  </si>
  <si>
    <r>
      <t>2.</t>
    </r>
    <r>
      <rPr>
        <sz val="12"/>
        <color indexed="8"/>
        <rFont val="標楷體"/>
        <family val="4"/>
      </rPr>
      <t>各項累計原始分數最高採計至</t>
    </r>
    <r>
      <rPr>
        <sz val="12"/>
        <color indexed="8"/>
        <rFont val="Times New Roman"/>
        <family val="1"/>
      </rPr>
      <t>100</t>
    </r>
    <r>
      <rPr>
        <sz val="12"/>
        <color indexed="8"/>
        <rFont val="標楷體"/>
        <family val="4"/>
      </rPr>
      <t>分。</t>
    </r>
  </si>
  <si>
    <t>上限5分/學期</t>
  </si>
  <si>
    <t>0.5分/每次</t>
  </si>
  <si>
    <t>0.5分/每場</t>
  </si>
  <si>
    <t>人事室 (上限5分)</t>
  </si>
  <si>
    <t>分數</t>
  </si>
  <si>
    <t>分數</t>
  </si>
  <si>
    <r>
      <t>1.</t>
    </r>
    <r>
      <rPr>
        <sz val="12"/>
        <color indexed="8"/>
        <rFont val="標楷體"/>
        <family val="4"/>
      </rPr>
      <t>帶領學生參與校外大型活動或競賽，每場加</t>
    </r>
    <r>
      <rPr>
        <sz val="12"/>
        <color indexed="8"/>
        <rFont val="Times New Roman"/>
        <family val="1"/>
      </rPr>
      <t>2</t>
    </r>
    <r>
      <rPr>
        <sz val="12"/>
        <color indexed="8"/>
        <rFont val="標楷體"/>
        <family val="4"/>
      </rPr>
      <t>分</t>
    </r>
    <r>
      <rPr>
        <sz val="12"/>
        <color indexed="8"/>
        <rFont val="Times New Roman"/>
        <family val="1"/>
      </rPr>
      <t>,</t>
    </r>
    <r>
      <rPr>
        <sz val="12"/>
        <color indexed="8"/>
        <rFont val="標楷體"/>
        <family val="4"/>
      </rPr>
      <t>上限</t>
    </r>
    <r>
      <rPr>
        <sz val="12"/>
        <color indexed="8"/>
        <rFont val="Times New Roman"/>
        <family val="1"/>
      </rPr>
      <t>10</t>
    </r>
    <r>
      <rPr>
        <sz val="12"/>
        <color indexed="8"/>
        <rFont val="標楷體"/>
        <family val="4"/>
      </rPr>
      <t>分</t>
    </r>
  </si>
  <si>
    <r>
      <t>2.</t>
    </r>
    <r>
      <rPr>
        <sz val="12"/>
        <color indexed="8"/>
        <rFont val="標楷體"/>
        <family val="4"/>
      </rPr>
      <t>開設教育部政策方案</t>
    </r>
    <r>
      <rPr>
        <sz val="12"/>
        <color indexed="8"/>
        <rFont val="Times New Roman"/>
        <family val="1"/>
      </rPr>
      <t>(</t>
    </r>
    <r>
      <rPr>
        <sz val="12"/>
        <color indexed="8"/>
        <rFont val="標楷體"/>
        <family val="4"/>
      </rPr>
      <t>具服務學習內涵或性別平等教育內涵）課程，每學期每班加</t>
    </r>
    <r>
      <rPr>
        <sz val="12"/>
        <color indexed="8"/>
        <rFont val="Times New Roman"/>
        <family val="1"/>
      </rPr>
      <t>2</t>
    </r>
    <r>
      <rPr>
        <sz val="12"/>
        <color indexed="8"/>
        <rFont val="標楷體"/>
        <family val="4"/>
      </rPr>
      <t>分</t>
    </r>
    <r>
      <rPr>
        <sz val="12"/>
        <color indexed="8"/>
        <rFont val="Times New Roman"/>
        <family val="1"/>
      </rPr>
      <t>,</t>
    </r>
    <r>
      <rPr>
        <sz val="12"/>
        <color indexed="8"/>
        <rFont val="標楷體"/>
        <family val="4"/>
      </rPr>
      <t>上限</t>
    </r>
    <r>
      <rPr>
        <sz val="12"/>
        <color indexed="8"/>
        <rFont val="Times New Roman"/>
        <family val="1"/>
      </rPr>
      <t>4</t>
    </r>
    <r>
      <rPr>
        <sz val="12"/>
        <color indexed="8"/>
        <rFont val="標楷體"/>
        <family val="4"/>
      </rPr>
      <t>分</t>
    </r>
  </si>
  <si>
    <r>
      <t>3.</t>
    </r>
    <r>
      <rPr>
        <sz val="12"/>
        <color indexed="8"/>
        <rFont val="標楷體"/>
        <family val="4"/>
      </rPr>
      <t>兼任社團指導教師，獲校內社團評鑑優等以上者，每學年加</t>
    </r>
    <r>
      <rPr>
        <sz val="12"/>
        <color indexed="8"/>
        <rFont val="Times New Roman"/>
        <family val="1"/>
      </rPr>
      <t>3</t>
    </r>
    <r>
      <rPr>
        <sz val="12"/>
        <color indexed="8"/>
        <rFont val="標楷體"/>
        <family val="4"/>
      </rPr>
      <t>分</t>
    </r>
    <r>
      <rPr>
        <sz val="12"/>
        <color indexed="8"/>
        <rFont val="Times New Roman"/>
        <family val="1"/>
      </rPr>
      <t>,</t>
    </r>
    <r>
      <rPr>
        <sz val="12"/>
        <color indexed="8"/>
        <rFont val="標楷體"/>
        <family val="4"/>
      </rPr>
      <t>上限</t>
    </r>
    <r>
      <rPr>
        <sz val="12"/>
        <color indexed="8"/>
        <rFont val="Times New Roman"/>
        <family val="1"/>
      </rPr>
      <t>3</t>
    </r>
    <r>
      <rPr>
        <sz val="12"/>
        <color indexed="8"/>
        <rFont val="標楷體"/>
        <family val="4"/>
      </rPr>
      <t>分</t>
    </r>
  </si>
  <si>
    <r>
      <t>4.</t>
    </r>
    <r>
      <rPr>
        <sz val="12"/>
        <color indexed="8"/>
        <rFont val="標楷體"/>
        <family val="4"/>
      </rPr>
      <t>學生特殊個案或事件輔導且有紀錄者每個案或事件加</t>
    </r>
    <r>
      <rPr>
        <sz val="12"/>
        <color indexed="8"/>
        <rFont val="Times New Roman"/>
        <family val="1"/>
      </rPr>
      <t>2</t>
    </r>
    <r>
      <rPr>
        <sz val="12"/>
        <color indexed="8"/>
        <rFont val="標楷體"/>
        <family val="4"/>
      </rPr>
      <t>分</t>
    </r>
    <r>
      <rPr>
        <sz val="12"/>
        <color indexed="8"/>
        <rFont val="Times New Roman"/>
        <family val="1"/>
      </rPr>
      <t>,</t>
    </r>
    <r>
      <rPr>
        <sz val="12"/>
        <color indexed="8"/>
        <rFont val="標楷體"/>
        <family val="4"/>
      </rPr>
      <t>上限</t>
    </r>
    <r>
      <rPr>
        <sz val="12"/>
        <color indexed="8"/>
        <rFont val="Times New Roman"/>
        <family val="1"/>
      </rPr>
      <t>10</t>
    </r>
    <r>
      <rPr>
        <sz val="12"/>
        <color indexed="8"/>
        <rFont val="標楷體"/>
        <family val="4"/>
      </rPr>
      <t>分</t>
    </r>
  </si>
  <si>
    <r>
      <t>5.</t>
    </r>
    <r>
      <rPr>
        <sz val="12"/>
        <color indexed="8"/>
        <rFont val="標楷體"/>
        <family val="4"/>
      </rPr>
      <t>輔導社團參加校外全國性評鑑獲得績優獎項者，全國特優加</t>
    </r>
    <r>
      <rPr>
        <sz val="12"/>
        <color indexed="8"/>
        <rFont val="Times New Roman"/>
        <family val="1"/>
      </rPr>
      <t>3</t>
    </r>
    <r>
      <rPr>
        <sz val="12"/>
        <color indexed="8"/>
        <rFont val="標楷體"/>
        <family val="4"/>
      </rPr>
      <t>分</t>
    </r>
    <r>
      <rPr>
        <sz val="12"/>
        <color indexed="8"/>
        <rFont val="Times New Roman"/>
        <family val="1"/>
      </rPr>
      <t>/</t>
    </r>
    <r>
      <rPr>
        <sz val="12"/>
        <color indexed="8"/>
        <rFont val="標楷體"/>
        <family val="4"/>
      </rPr>
      <t>年，全國優等加</t>
    </r>
    <r>
      <rPr>
        <sz val="12"/>
        <color indexed="8"/>
        <rFont val="Times New Roman"/>
        <family val="1"/>
      </rPr>
      <t>1</t>
    </r>
    <r>
      <rPr>
        <sz val="12"/>
        <color indexed="8"/>
        <rFont val="標楷體"/>
        <family val="4"/>
      </rPr>
      <t>分</t>
    </r>
    <r>
      <rPr>
        <sz val="12"/>
        <color indexed="8"/>
        <rFont val="Times New Roman"/>
        <family val="1"/>
      </rPr>
      <t>/</t>
    </r>
    <r>
      <rPr>
        <sz val="12"/>
        <color indexed="8"/>
        <rFont val="標楷體"/>
        <family val="4"/>
      </rPr>
      <t>年，全國績優加</t>
    </r>
    <r>
      <rPr>
        <sz val="12"/>
        <color indexed="8"/>
        <rFont val="Times New Roman"/>
        <family val="1"/>
      </rPr>
      <t>0.5</t>
    </r>
    <r>
      <rPr>
        <sz val="12"/>
        <color indexed="8"/>
        <rFont val="標楷體"/>
        <family val="4"/>
      </rPr>
      <t>分</t>
    </r>
    <r>
      <rPr>
        <sz val="12"/>
        <color indexed="8"/>
        <rFont val="Times New Roman"/>
        <family val="1"/>
      </rPr>
      <t>/</t>
    </r>
    <r>
      <rPr>
        <sz val="12"/>
        <color indexed="8"/>
        <rFont val="標楷體"/>
        <family val="4"/>
      </rPr>
      <t>年</t>
    </r>
    <r>
      <rPr>
        <sz val="12"/>
        <color indexed="8"/>
        <rFont val="Times New Roman"/>
        <family val="1"/>
      </rPr>
      <t>,</t>
    </r>
    <r>
      <rPr>
        <sz val="12"/>
        <color indexed="8"/>
        <rFont val="標楷體"/>
        <family val="4"/>
      </rPr>
      <t>上限</t>
    </r>
    <r>
      <rPr>
        <sz val="12"/>
        <color indexed="8"/>
        <rFont val="Times New Roman"/>
        <family val="1"/>
      </rPr>
      <t>3</t>
    </r>
    <r>
      <rPr>
        <sz val="12"/>
        <color indexed="8"/>
        <rFont val="標楷體"/>
        <family val="4"/>
      </rPr>
      <t>分</t>
    </r>
  </si>
  <si>
    <t>教學單位
(各教學單位自訂評鑑指標，經學群會議通過後，提送教務會議決議實施)</t>
  </si>
  <si>
    <t>附表五</t>
  </si>
  <si>
    <t>一、教師教學、研究、輔導與服務之評鑑計分採彈性比例如下表</t>
  </si>
  <si>
    <t>項目</t>
  </si>
  <si>
    <t>教學</t>
  </si>
  <si>
    <t>研究</t>
  </si>
  <si>
    <t>輔導</t>
  </si>
  <si>
    <t>服務</t>
  </si>
  <si>
    <t>合計</t>
  </si>
  <si>
    <t>教師評鑑期間兼任校內一、二級行政主管一年以上者</t>
  </si>
  <si>
    <t>20~40%</t>
  </si>
  <si>
    <t>10~20%</t>
  </si>
  <si>
    <t>30~50%</t>
  </si>
  <si>
    <t>助理教授以上</t>
  </si>
  <si>
    <t>25~40%</t>
  </si>
  <si>
    <t>25~50%</t>
  </si>
  <si>
    <t>講師</t>
  </si>
  <si>
    <t>20~30%</t>
  </si>
  <si>
    <t>10~25%</t>
  </si>
  <si>
    <t>二、請依上表比例填寫下表"採計比例"</t>
  </si>
  <si>
    <t>項目</t>
  </si>
  <si>
    <t>原始分數</t>
  </si>
  <si>
    <t>採計比例</t>
  </si>
  <si>
    <t>實得分數</t>
  </si>
  <si>
    <t>教學</t>
  </si>
  <si>
    <t>研究</t>
  </si>
  <si>
    <t>輔導</t>
  </si>
  <si>
    <t>服務</t>
  </si>
  <si>
    <t>合計</t>
  </si>
  <si>
    <t>評鑑結果：</t>
  </si>
  <si>
    <t>等第：</t>
  </si>
  <si>
    <t>聘任：</t>
  </si>
  <si>
    <t>□續聘</t>
  </si>
  <si>
    <t>□續聘一年</t>
  </si>
  <si>
    <t>晉級：</t>
  </si>
  <si>
    <t>□晉本薪一級</t>
  </si>
  <si>
    <t>□晉年功薪一級    □留支原薪</t>
  </si>
  <si>
    <t>系主任簽名：</t>
  </si>
  <si>
    <t>分數</t>
  </si>
  <si>
    <t>行政主管</t>
  </si>
  <si>
    <t>教師</t>
  </si>
  <si>
    <t>教師</t>
  </si>
  <si>
    <r>
      <t>12.</t>
    </r>
    <r>
      <rPr>
        <sz val="12"/>
        <color indexed="8"/>
        <rFont val="標楷體"/>
        <family val="4"/>
      </rPr>
      <t>其他有助研究成果之績效</t>
    </r>
    <r>
      <rPr>
        <sz val="12"/>
        <color indexed="8"/>
        <rFont val="Times New Roman"/>
        <family val="1"/>
      </rPr>
      <t xml:space="preserve"> / </t>
    </r>
    <r>
      <rPr>
        <sz val="12"/>
        <color indexed="8"/>
        <rFont val="標楷體"/>
        <family val="4"/>
      </rPr>
      <t>上限</t>
    </r>
    <r>
      <rPr>
        <sz val="12"/>
        <color indexed="8"/>
        <rFont val="Times New Roman"/>
        <family val="1"/>
      </rPr>
      <t xml:space="preserve"> 10</t>
    </r>
    <r>
      <rPr>
        <sz val="12"/>
        <color indexed="8"/>
        <rFont val="標楷體"/>
        <family val="4"/>
      </rPr>
      <t>分</t>
    </r>
  </si>
  <si>
    <t>教師簽名：</t>
  </si>
  <si>
    <t>選擇比例計算：</t>
  </si>
  <si>
    <t>-</t>
  </si>
  <si>
    <t xml:space="preserve">研發處
</t>
  </si>
  <si>
    <t>研發處</t>
  </si>
  <si>
    <t>教學單位
(各教學單位自訂評鑑指標，經學群會議通過後，提送研發處會議決議實施。)</t>
  </si>
  <si>
    <r>
      <t>(</t>
    </r>
    <r>
      <rPr>
        <sz val="10"/>
        <color indexed="8"/>
        <rFont val="標楷體"/>
        <family val="4"/>
      </rPr>
      <t>獲獎隔年加</t>
    </r>
    <r>
      <rPr>
        <sz val="10"/>
        <color indexed="8"/>
        <rFont val="Times New Roman"/>
        <family val="1"/>
      </rPr>
      <t>3分)</t>
    </r>
  </si>
  <si>
    <t>3</t>
  </si>
  <si>
    <r>
      <t>1.</t>
    </r>
    <r>
      <rPr>
        <sz val="12"/>
        <color indexed="8"/>
        <rFont val="標楷體"/>
        <family val="4"/>
      </rPr>
      <t>獲科技部傑出研究獎、有庠傑出教授獎</t>
    </r>
    <r>
      <rPr>
        <sz val="12"/>
        <color indexed="8"/>
        <rFont val="Times New Roman"/>
        <family val="1"/>
      </rPr>
      <t>(</t>
    </r>
    <r>
      <rPr>
        <sz val="12"/>
        <color indexed="8"/>
        <rFont val="標楷體"/>
        <family val="4"/>
      </rPr>
      <t>獲獎隔年加</t>
    </r>
    <r>
      <rPr>
        <sz val="12"/>
        <color indexed="8"/>
        <rFont val="Times New Roman"/>
        <family val="1"/>
      </rPr>
      <t>4</t>
    </r>
    <r>
      <rPr>
        <sz val="12"/>
        <color indexed="8"/>
        <rFont val="標楷體"/>
        <family val="4"/>
      </rPr>
      <t>分</t>
    </r>
    <r>
      <rPr>
        <sz val="12"/>
        <color indexed="8"/>
        <rFont val="Times New Roman"/>
        <family val="1"/>
      </rPr>
      <t>)</t>
    </r>
  </si>
  <si>
    <r>
      <t>2.</t>
    </r>
    <r>
      <rPr>
        <sz val="12"/>
        <color indexed="8"/>
        <rFont val="標楷體"/>
        <family val="4"/>
      </rPr>
      <t>獲校研究特優獎</t>
    </r>
    <r>
      <rPr>
        <sz val="12"/>
        <color indexed="8"/>
        <rFont val="Times New Roman"/>
        <family val="1"/>
      </rPr>
      <t>(</t>
    </r>
    <r>
      <rPr>
        <sz val="12"/>
        <color indexed="8"/>
        <rFont val="標楷體"/>
        <family val="4"/>
      </rPr>
      <t>獲獎隔年加</t>
    </r>
    <r>
      <rPr>
        <sz val="12"/>
        <color indexed="8"/>
        <rFont val="Times New Roman"/>
        <family val="1"/>
      </rPr>
      <t>3</t>
    </r>
    <r>
      <rPr>
        <sz val="12"/>
        <color indexed="8"/>
        <rFont val="標楷體"/>
        <family val="4"/>
      </rPr>
      <t>分</t>
    </r>
    <r>
      <rPr>
        <sz val="12"/>
        <color indexed="8"/>
        <rFont val="Times New Roman"/>
        <family val="1"/>
      </rPr>
      <t>)</t>
    </r>
  </si>
  <si>
    <r>
      <t>3.</t>
    </r>
    <r>
      <rPr>
        <sz val="12"/>
        <color indexed="8"/>
        <rFont val="標楷體"/>
        <family val="4"/>
      </rPr>
      <t>獲研究優等獎</t>
    </r>
    <r>
      <rPr>
        <sz val="12"/>
        <color indexed="8"/>
        <rFont val="Times New Roman"/>
        <family val="1"/>
      </rPr>
      <t>(</t>
    </r>
    <r>
      <rPr>
        <sz val="12"/>
        <color indexed="8"/>
        <rFont val="標楷體"/>
        <family val="4"/>
      </rPr>
      <t>獲獎隔年加</t>
    </r>
    <r>
      <rPr>
        <sz val="12"/>
        <color indexed="8"/>
        <rFont val="Times New Roman"/>
        <family val="1"/>
      </rPr>
      <t>2</t>
    </r>
    <r>
      <rPr>
        <sz val="12"/>
        <color indexed="8"/>
        <rFont val="標楷體"/>
        <family val="4"/>
      </rPr>
      <t>分</t>
    </r>
    <r>
      <rPr>
        <sz val="12"/>
        <color indexed="8"/>
        <rFont val="Times New Roman"/>
        <family val="1"/>
      </rPr>
      <t>)</t>
    </r>
  </si>
  <si>
    <t>1.獲校績優導師獎，獲獎隔年加3分</t>
  </si>
  <si>
    <t>2.獲系績優導師獎，獲獎隔年加2分</t>
  </si>
  <si>
    <r>
      <t>1.</t>
    </r>
    <r>
      <rPr>
        <sz val="10"/>
        <rFont val="標楷體"/>
        <family val="4"/>
      </rPr>
      <t>獲校內外教學特優獎</t>
    </r>
  </si>
  <si>
    <r>
      <t>2.</t>
    </r>
    <r>
      <rPr>
        <sz val="10"/>
        <rFont val="標楷體"/>
        <family val="4"/>
      </rPr>
      <t>獲校教學優良獎</t>
    </r>
  </si>
  <si>
    <r>
      <t>3.</t>
    </r>
    <r>
      <rPr>
        <sz val="10"/>
        <rFont val="標楷體"/>
        <family val="4"/>
      </rPr>
      <t>獲教學單位優良獎</t>
    </r>
  </si>
  <si>
    <t>教務處</t>
  </si>
  <si>
    <t>單位：</t>
  </si>
  <si>
    <t>姓名：</t>
  </si>
  <si>
    <t>0</t>
  </si>
  <si>
    <t>職級：</t>
  </si>
  <si>
    <t>到職年月日：</t>
  </si>
  <si>
    <t>亞東科技大學 教師教學評鑑表(    年度 )</t>
  </si>
  <si>
    <t>亞東科技大學 教師研究評鑑表(    年度 )</t>
  </si>
  <si>
    <t>亞東科技大學   教師輔導評鑑表(    年度)</t>
  </si>
  <si>
    <t>亞東科技大學  教師服務評鑑表(    年度)</t>
  </si>
  <si>
    <t>亞東科技大學         年度教師評鑑成績表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</si>
</sst>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Red]\(0.0\)"/>
    <numFmt numFmtId="178" formatCode="0.00_);[Red]\(0.00\)"/>
  </numFmts>
  <fonts count="79">
    <font>
      <sz val="12"/>
      <color theme="1"/>
      <name val="Calibri"/>
      <family val="1"/>
    </font>
    <font>
      <sz val="12"/>
      <color indexed="8"/>
      <name val="新細明體"/>
      <family val="1"/>
    </font>
    <font>
      <sz val="9"/>
      <name val="新細明體"/>
      <family val="1"/>
    </font>
    <font>
      <sz val="12"/>
      <name val="新細明體"/>
      <family val="1"/>
    </font>
    <font>
      <sz val="14"/>
      <color indexed="8"/>
      <name val="標楷體"/>
      <family val="4"/>
    </font>
    <font>
      <sz val="12"/>
      <color indexed="8"/>
      <name val="Times New Roman"/>
      <family val="1"/>
    </font>
    <font>
      <sz val="16"/>
      <color indexed="8"/>
      <name val="標楷體"/>
      <family val="4"/>
    </font>
    <font>
      <sz val="16"/>
      <color indexed="8"/>
      <name val="Times New Roman"/>
      <family val="1"/>
    </font>
    <font>
      <sz val="10"/>
      <color indexed="8"/>
      <name val="標楷體"/>
      <family val="4"/>
    </font>
    <font>
      <sz val="10"/>
      <color indexed="8"/>
      <name val="Times New Roman"/>
      <family val="1"/>
    </font>
    <font>
      <sz val="8"/>
      <color indexed="8"/>
      <name val="Times New Roman"/>
      <family val="1"/>
    </font>
    <font>
      <sz val="8"/>
      <color indexed="8"/>
      <name val="標楷體"/>
      <family val="4"/>
    </font>
    <font>
      <sz val="10"/>
      <name val="Times New Roman"/>
      <family val="1"/>
    </font>
    <font>
      <sz val="10"/>
      <name val="標楷體"/>
      <family val="4"/>
    </font>
    <font>
      <sz val="8"/>
      <name val="Times New Roman"/>
      <family val="1"/>
    </font>
    <font>
      <sz val="8"/>
      <name val="標楷體"/>
      <family val="4"/>
    </font>
    <font>
      <sz val="12"/>
      <name val="Times New Roman"/>
      <family val="1"/>
    </font>
    <font>
      <sz val="12"/>
      <color indexed="8"/>
      <name val="標楷體"/>
      <family val="4"/>
    </font>
    <font>
      <sz val="12"/>
      <name val="標楷體"/>
      <family val="4"/>
    </font>
    <font>
      <sz val="14"/>
      <name val="標楷體"/>
      <family val="4"/>
    </font>
    <font>
      <sz val="16"/>
      <name val="標楷體"/>
      <family val="4"/>
    </font>
    <font>
      <sz val="16"/>
      <name val="Times New Roman"/>
      <family val="1"/>
    </font>
    <font>
      <sz val="11"/>
      <name val="Times New Roman"/>
      <family val="1"/>
    </font>
    <font>
      <sz val="10"/>
      <name val="新細明體"/>
      <family val="1"/>
    </font>
    <font>
      <b/>
      <u val="single"/>
      <sz val="12"/>
      <color indexed="8"/>
      <name val="Times New Roman"/>
      <family val="1"/>
    </font>
    <font>
      <b/>
      <sz val="12"/>
      <color indexed="8"/>
      <name val="標楷體"/>
      <family val="4"/>
    </font>
    <font>
      <b/>
      <sz val="12"/>
      <color indexed="8"/>
      <name val="Times New Roman"/>
      <family val="1"/>
    </font>
    <font>
      <sz val="10"/>
      <color indexed="10"/>
      <name val="標楷體"/>
      <family val="4"/>
    </font>
    <font>
      <sz val="9"/>
      <name val="標楷體"/>
      <family val="4"/>
    </font>
    <font>
      <sz val="9"/>
      <color indexed="8"/>
      <name val="Times New Roman"/>
      <family val="1"/>
    </font>
    <font>
      <sz val="9"/>
      <color indexed="8"/>
      <name val="標楷體"/>
      <family val="4"/>
    </font>
    <font>
      <sz val="11"/>
      <color indexed="8"/>
      <name val="Times New Roman"/>
      <family val="1"/>
    </font>
    <font>
      <sz val="14"/>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9"/>
      <name val="Times New Roman"/>
      <family val="1"/>
    </font>
    <font>
      <sz val="10"/>
      <color indexed="9"/>
      <name val="Times New Roman"/>
      <family val="1"/>
    </font>
    <font>
      <sz val="12"/>
      <color indexed="9"/>
      <name val="標楷體"/>
      <family val="4"/>
    </font>
    <font>
      <sz val="12"/>
      <color indexed="10"/>
      <name val="標楷體"/>
      <family val="4"/>
    </font>
    <font>
      <sz val="16"/>
      <color indexed="9"/>
      <name val="Times New Roman"/>
      <family val="1"/>
    </font>
    <font>
      <sz val="18"/>
      <color indexed="9"/>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name val="Times New Roman"/>
      <family val="1"/>
    </font>
    <font>
      <sz val="10"/>
      <color theme="0"/>
      <name val="Times New Roman"/>
      <family val="1"/>
    </font>
    <font>
      <sz val="12"/>
      <color theme="1"/>
      <name val="標楷體"/>
      <family val="4"/>
    </font>
    <font>
      <sz val="12"/>
      <color theme="1"/>
      <name val="Times New Roman"/>
      <family val="1"/>
    </font>
    <font>
      <sz val="12"/>
      <color theme="0"/>
      <name val="標楷體"/>
      <family val="4"/>
    </font>
    <font>
      <sz val="12"/>
      <color rgb="FFFF0000"/>
      <name val="標楷體"/>
      <family val="4"/>
    </font>
    <font>
      <sz val="16"/>
      <color theme="0"/>
      <name val="Times New Roman"/>
      <family val="1"/>
    </font>
    <font>
      <sz val="18"/>
      <color theme="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27"/>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double"/>
      <bottom style="medium"/>
    </border>
    <border>
      <left style="thin"/>
      <right style="thin"/>
      <top style="double"/>
      <bottom style="medium"/>
    </border>
    <border>
      <left style="thin"/>
      <right>
        <color indexed="63"/>
      </right>
      <top style="double"/>
      <bottom style="medium"/>
    </border>
    <border>
      <left style="thin"/>
      <right style="double"/>
      <top style="double"/>
      <bottom style="medium"/>
    </border>
    <border>
      <left style="thin"/>
      <right style="thin"/>
      <top style="medium"/>
      <bottom style="thin"/>
    </border>
    <border>
      <left style="thin"/>
      <right style="double"/>
      <top style="medium"/>
      <bottom style="thin"/>
    </border>
    <border>
      <left style="thin"/>
      <right style="thin"/>
      <top style="thin"/>
      <bottom style="thin"/>
    </border>
    <border>
      <left style="thin"/>
      <right style="thin"/>
      <top>
        <color indexed="63"/>
      </top>
      <bottom style="thin"/>
    </border>
    <border>
      <left style="thin"/>
      <right style="double"/>
      <top style="thin"/>
      <bottom style="thin"/>
    </border>
    <border>
      <left style="thin"/>
      <right style="thin"/>
      <top style="thin"/>
      <bottom style="medium"/>
    </border>
    <border>
      <left style="thin"/>
      <right style="double"/>
      <top style="thin"/>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style="thin"/>
      <right style="double"/>
      <top>
        <color indexed="63"/>
      </top>
      <bottom style="thin"/>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double"/>
      <top>
        <color indexed="63"/>
      </top>
      <bottom style="double"/>
    </border>
    <border>
      <left>
        <color indexed="63"/>
      </left>
      <right>
        <color indexed="63"/>
      </right>
      <top>
        <color indexed="63"/>
      </top>
      <bottom style="double"/>
    </border>
    <border>
      <left>
        <color indexed="63"/>
      </left>
      <right style="double"/>
      <top style="thin"/>
      <bottom style="double"/>
    </border>
    <border>
      <left style="double"/>
      <right style="thin"/>
      <top>
        <color indexed="63"/>
      </top>
      <bottom>
        <color indexed="63"/>
      </bottom>
    </border>
    <border>
      <left style="double"/>
      <right>
        <color indexed="63"/>
      </right>
      <top style="medium"/>
      <bottom style="medium"/>
    </border>
    <border>
      <left style="double"/>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thin"/>
      <right style="thin"/>
      <top style="medium"/>
      <bottom style="thick"/>
    </border>
    <border>
      <left style="thin"/>
      <right style="double"/>
      <top style="medium"/>
      <bottom style="thick"/>
    </border>
    <border>
      <left style="thin"/>
      <right style="thin"/>
      <top style="thin"/>
      <bottom style="double"/>
    </border>
    <border>
      <left style="thin"/>
      <right style="thin"/>
      <top>
        <color indexed="63"/>
      </top>
      <bottom style="double"/>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style="double"/>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double"/>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medium"/>
      <bottom>
        <color indexed="63"/>
      </bottom>
    </border>
    <border>
      <left style="double"/>
      <right>
        <color indexed="63"/>
      </right>
      <top>
        <color indexed="63"/>
      </top>
      <bottom style="double"/>
    </border>
    <border>
      <left style="thin"/>
      <right style="thin"/>
      <top style="thick"/>
      <bottom>
        <color indexed="63"/>
      </bottom>
    </border>
    <border>
      <left style="double"/>
      <right style="thin"/>
      <top>
        <color indexed="63"/>
      </top>
      <bottom style="medium"/>
    </border>
    <border>
      <left style="thin"/>
      <right style="double"/>
      <top>
        <color indexed="63"/>
      </top>
      <bottom style="medium"/>
    </border>
    <border>
      <left style="double"/>
      <right style="thin"/>
      <top style="medium"/>
      <bottom style="thick"/>
    </border>
    <border>
      <left>
        <color indexed="63"/>
      </left>
      <right>
        <color indexed="63"/>
      </right>
      <top style="thin"/>
      <bottom>
        <color indexed="63"/>
      </bottom>
    </border>
    <border>
      <left>
        <color indexed="63"/>
      </left>
      <right style="thin"/>
      <top>
        <color indexed="63"/>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483">
    <xf numFmtId="0" fontId="0" fillId="0" borderId="0" xfId="0" applyFont="1" applyAlignment="1">
      <alignment/>
    </xf>
    <xf numFmtId="0" fontId="4" fillId="0" borderId="0" xfId="33" applyFont="1">
      <alignment/>
      <protection/>
    </xf>
    <xf numFmtId="0" fontId="5" fillId="0" borderId="0" xfId="33" applyFont="1" applyAlignment="1">
      <alignment vertical="center"/>
      <protection/>
    </xf>
    <xf numFmtId="0" fontId="5" fillId="0" borderId="0" xfId="33" applyFont="1">
      <alignment/>
      <protection/>
    </xf>
    <xf numFmtId="0" fontId="8" fillId="33" borderId="10" xfId="33" applyFont="1" applyFill="1" applyBorder="1" applyAlignment="1">
      <alignment horizontal="center" vertical="center"/>
      <protection/>
    </xf>
    <xf numFmtId="0" fontId="8" fillId="33" borderId="11" xfId="33" applyFont="1" applyFill="1" applyBorder="1" applyAlignment="1">
      <alignment horizontal="center" vertical="center"/>
      <protection/>
    </xf>
    <xf numFmtId="0" fontId="8" fillId="33" borderId="11" xfId="33" applyFont="1" applyFill="1" applyBorder="1" applyAlignment="1">
      <alignment horizontal="center" vertical="center" wrapText="1"/>
      <protection/>
    </xf>
    <xf numFmtId="0" fontId="8" fillId="33" borderId="12" xfId="33" applyFont="1" applyFill="1" applyBorder="1" applyAlignment="1">
      <alignment horizontal="center" vertical="center" wrapText="1"/>
      <protection/>
    </xf>
    <xf numFmtId="0" fontId="8" fillId="33" borderId="13" xfId="33" applyFont="1" applyFill="1" applyBorder="1" applyAlignment="1">
      <alignment horizontal="center" vertical="center" wrapText="1"/>
      <protection/>
    </xf>
    <xf numFmtId="0" fontId="12" fillId="0" borderId="14" xfId="33" applyFont="1" applyBorder="1" applyAlignment="1">
      <alignment vertical="center" wrapText="1"/>
      <protection/>
    </xf>
    <xf numFmtId="0" fontId="13" fillId="0" borderId="14" xfId="33" applyFont="1" applyBorder="1" applyAlignment="1">
      <alignment vertical="center" wrapText="1"/>
      <protection/>
    </xf>
    <xf numFmtId="0" fontId="12" fillId="0" borderId="14" xfId="33" applyFont="1" applyBorder="1" applyAlignment="1">
      <alignment horizontal="center" vertical="center"/>
      <protection/>
    </xf>
    <xf numFmtId="0" fontId="13" fillId="0" borderId="15" xfId="33" applyFont="1" applyBorder="1" applyAlignment="1">
      <alignment vertical="center" wrapText="1"/>
      <protection/>
    </xf>
    <xf numFmtId="0" fontId="12" fillId="0" borderId="16" xfId="33" applyFont="1" applyBorder="1" applyAlignment="1">
      <alignment horizontal="left" vertical="center" shrinkToFit="1"/>
      <protection/>
    </xf>
    <xf numFmtId="0" fontId="13" fillId="0" borderId="17" xfId="33" applyFont="1" applyBorder="1" applyAlignment="1">
      <alignment vertical="center" wrapText="1"/>
      <protection/>
    </xf>
    <xf numFmtId="0" fontId="12" fillId="0" borderId="16" xfId="33" applyFont="1" applyBorder="1" applyAlignment="1">
      <alignment horizontal="center" vertical="center"/>
      <protection/>
    </xf>
    <xf numFmtId="0" fontId="12" fillId="0" borderId="17" xfId="33" applyFont="1" applyBorder="1" applyAlignment="1">
      <alignment horizontal="center" vertical="center"/>
      <protection/>
    </xf>
    <xf numFmtId="0" fontId="13" fillId="0" borderId="18" xfId="33" applyFont="1" applyBorder="1" applyAlignment="1">
      <alignment horizontal="left" vertical="center" wrapText="1"/>
      <protection/>
    </xf>
    <xf numFmtId="0" fontId="12" fillId="0" borderId="17" xfId="33" applyFont="1" applyBorder="1" applyAlignment="1">
      <alignment horizontal="left" vertical="center" wrapText="1"/>
      <protection/>
    </xf>
    <xf numFmtId="0" fontId="13" fillId="0" borderId="18" xfId="33" applyFont="1" applyBorder="1" applyAlignment="1">
      <alignment vertical="center" wrapText="1"/>
      <protection/>
    </xf>
    <xf numFmtId="0" fontId="12" fillId="0" borderId="16" xfId="33" applyFont="1" applyBorder="1" applyAlignment="1">
      <alignment vertical="center" shrinkToFit="1"/>
      <protection/>
    </xf>
    <xf numFmtId="0" fontId="12" fillId="0" borderId="16" xfId="33" applyFont="1" applyBorder="1" applyAlignment="1">
      <alignment vertical="center" wrapText="1"/>
      <protection/>
    </xf>
    <xf numFmtId="0" fontId="12" fillId="0" borderId="19" xfId="33" applyFont="1" applyBorder="1" applyAlignment="1">
      <alignment vertical="center" wrapText="1"/>
      <protection/>
    </xf>
    <xf numFmtId="0" fontId="12" fillId="0" borderId="19" xfId="33" applyFont="1" applyBorder="1" applyAlignment="1">
      <alignment horizontal="center" vertical="center"/>
      <protection/>
    </xf>
    <xf numFmtId="0" fontId="13" fillId="0" borderId="20" xfId="33" applyFont="1" applyBorder="1" applyAlignment="1">
      <alignment vertical="center" wrapText="1"/>
      <protection/>
    </xf>
    <xf numFmtId="0" fontId="8" fillId="33" borderId="21" xfId="33" applyFont="1" applyFill="1" applyBorder="1" applyAlignment="1">
      <alignment horizontal="center" vertical="center"/>
      <protection/>
    </xf>
    <xf numFmtId="0" fontId="13" fillId="33" borderId="22" xfId="33" applyFont="1" applyFill="1" applyBorder="1" applyAlignment="1">
      <alignment horizontal="center" vertical="center"/>
      <protection/>
    </xf>
    <xf numFmtId="0" fontId="13" fillId="33" borderId="22" xfId="33" applyFont="1" applyFill="1" applyBorder="1" applyAlignment="1">
      <alignment horizontal="center" vertical="center" wrapText="1"/>
      <protection/>
    </xf>
    <xf numFmtId="0" fontId="13" fillId="33" borderId="23" xfId="33" applyFont="1" applyFill="1" applyBorder="1" applyAlignment="1">
      <alignment horizontal="center" vertical="center" wrapText="1"/>
      <protection/>
    </xf>
    <xf numFmtId="0" fontId="13" fillId="33" borderId="24" xfId="33" applyFont="1" applyFill="1" applyBorder="1" applyAlignment="1">
      <alignment horizontal="center" vertical="center" wrapText="1"/>
      <protection/>
    </xf>
    <xf numFmtId="0" fontId="12" fillId="0" borderId="17" xfId="33" applyFont="1" applyBorder="1" applyAlignment="1">
      <alignment vertical="center" wrapText="1"/>
      <protection/>
    </xf>
    <xf numFmtId="0" fontId="12" fillId="0" borderId="25" xfId="33" applyFont="1" applyBorder="1" applyAlignment="1">
      <alignment horizontal="center" vertical="center"/>
      <protection/>
    </xf>
    <xf numFmtId="0" fontId="13" fillId="0" borderId="16" xfId="33" applyFont="1" applyBorder="1" applyAlignment="1">
      <alignment vertical="center" wrapText="1"/>
      <protection/>
    </xf>
    <xf numFmtId="0" fontId="12" fillId="0" borderId="18" xfId="33" applyFont="1" applyBorder="1" applyAlignment="1">
      <alignment horizontal="center" vertical="center"/>
      <protection/>
    </xf>
    <xf numFmtId="0" fontId="13" fillId="0" borderId="26" xfId="33" applyFont="1" applyBorder="1" applyAlignment="1">
      <alignment vertical="center" wrapText="1"/>
      <protection/>
    </xf>
    <xf numFmtId="0" fontId="12" fillId="0" borderId="26" xfId="33" applyFont="1" applyBorder="1" applyAlignment="1">
      <alignment horizontal="center" vertical="center"/>
      <protection/>
    </xf>
    <xf numFmtId="0" fontId="12" fillId="0" borderId="27" xfId="33" applyFont="1" applyBorder="1" applyAlignment="1">
      <alignment horizontal="center" vertical="center"/>
      <protection/>
    </xf>
    <xf numFmtId="0" fontId="9" fillId="33" borderId="23" xfId="33" applyFont="1" applyFill="1" applyBorder="1" applyAlignment="1">
      <alignment horizontal="center" vertical="center"/>
      <protection/>
    </xf>
    <xf numFmtId="0" fontId="9" fillId="33" borderId="24" xfId="33" applyFont="1" applyFill="1" applyBorder="1" applyAlignment="1">
      <alignment horizontal="center" vertical="center"/>
      <protection/>
    </xf>
    <xf numFmtId="0" fontId="9" fillId="0" borderId="17" xfId="33" applyFont="1" applyBorder="1" applyAlignment="1">
      <alignment vertical="center" wrapText="1"/>
      <protection/>
    </xf>
    <xf numFmtId="0" fontId="8" fillId="0" borderId="17" xfId="33" applyFont="1" applyBorder="1" applyAlignment="1">
      <alignment vertical="center" wrapText="1"/>
      <protection/>
    </xf>
    <xf numFmtId="0" fontId="9" fillId="0" borderId="17" xfId="33" applyNumberFormat="1" applyFont="1" applyBorder="1" applyAlignment="1">
      <alignment horizontal="center" vertical="center"/>
      <protection/>
    </xf>
    <xf numFmtId="0" fontId="8" fillId="0" borderId="25" xfId="33" applyFont="1" applyBorder="1" applyAlignment="1">
      <alignment vertical="center" wrapText="1"/>
      <protection/>
    </xf>
    <xf numFmtId="0" fontId="9" fillId="0" borderId="28" xfId="33" applyFont="1" applyBorder="1" applyAlignment="1">
      <alignment vertical="center" wrapText="1"/>
      <protection/>
    </xf>
    <xf numFmtId="0" fontId="8" fillId="0" borderId="28" xfId="33" applyFont="1" applyBorder="1" applyAlignment="1">
      <alignment vertical="center" wrapText="1"/>
      <protection/>
    </xf>
    <xf numFmtId="0" fontId="9" fillId="0" borderId="26" xfId="33" applyNumberFormat="1" applyFont="1" applyBorder="1" applyAlignment="1">
      <alignment horizontal="center" vertical="center"/>
      <protection/>
    </xf>
    <xf numFmtId="0" fontId="8" fillId="0" borderId="29" xfId="33" applyFont="1" applyBorder="1" applyAlignment="1">
      <alignment vertical="center" wrapText="1"/>
      <protection/>
    </xf>
    <xf numFmtId="0" fontId="9" fillId="33" borderId="24" xfId="33" applyFont="1" applyFill="1" applyBorder="1" applyAlignment="1">
      <alignment vertical="center"/>
      <protection/>
    </xf>
    <xf numFmtId="0" fontId="9" fillId="0" borderId="30" xfId="33" applyFont="1" applyBorder="1" applyAlignment="1">
      <alignment vertical="center" wrapText="1"/>
      <protection/>
    </xf>
    <xf numFmtId="0" fontId="8" fillId="0" borderId="30" xfId="33" applyFont="1" applyBorder="1" applyAlignment="1">
      <alignment vertical="center" wrapText="1"/>
      <protection/>
    </xf>
    <xf numFmtId="0" fontId="9" fillId="0" borderId="16" xfId="33" applyFont="1" applyBorder="1" applyAlignment="1">
      <alignment horizontal="center" vertical="center"/>
      <protection/>
    </xf>
    <xf numFmtId="0" fontId="8" fillId="0" borderId="30" xfId="33" applyFont="1" applyBorder="1" applyAlignment="1">
      <alignment vertical="center" shrinkToFit="1"/>
      <protection/>
    </xf>
    <xf numFmtId="0" fontId="9" fillId="0" borderId="31" xfId="33" applyFont="1" applyBorder="1" applyAlignment="1">
      <alignment vertical="center" wrapText="1"/>
      <protection/>
    </xf>
    <xf numFmtId="0" fontId="9" fillId="0" borderId="26" xfId="33" applyFont="1" applyBorder="1" applyAlignment="1">
      <alignment horizontal="center" vertical="center"/>
      <protection/>
    </xf>
    <xf numFmtId="0" fontId="9" fillId="0" borderId="32" xfId="33" applyFont="1" applyBorder="1" applyAlignment="1">
      <alignment horizontal="center" vertical="center"/>
      <protection/>
    </xf>
    <xf numFmtId="0" fontId="9" fillId="0" borderId="27" xfId="33" applyFont="1" applyBorder="1" applyAlignment="1">
      <alignment vertical="center"/>
      <protection/>
    </xf>
    <xf numFmtId="0" fontId="9" fillId="0" borderId="33" xfId="33" applyFont="1" applyBorder="1" applyAlignment="1">
      <alignment vertical="center"/>
      <protection/>
    </xf>
    <xf numFmtId="0" fontId="18" fillId="0" borderId="0" xfId="0" applyFont="1" applyAlignment="1">
      <alignment vertical="center"/>
    </xf>
    <xf numFmtId="0" fontId="18" fillId="0" borderId="0" xfId="0" applyFont="1" applyAlignment="1">
      <alignment/>
    </xf>
    <xf numFmtId="0" fontId="19" fillId="0" borderId="0" xfId="0" applyFont="1" applyAlignment="1">
      <alignment vertical="center"/>
    </xf>
    <xf numFmtId="0" fontId="18" fillId="0" borderId="16" xfId="0" applyFont="1" applyBorder="1" applyAlignment="1">
      <alignment horizontal="center" vertical="center"/>
    </xf>
    <xf numFmtId="0" fontId="16" fillId="0" borderId="16" xfId="0" applyFont="1" applyBorder="1" applyAlignment="1">
      <alignment horizontal="center" vertical="center"/>
    </xf>
    <xf numFmtId="9" fontId="16" fillId="0" borderId="16" xfId="0" applyNumberFormat="1" applyFont="1" applyBorder="1" applyAlignment="1">
      <alignment horizontal="center" vertical="center"/>
    </xf>
    <xf numFmtId="0" fontId="18" fillId="0" borderId="0" xfId="0" applyFont="1" applyFill="1" applyBorder="1" applyAlignment="1">
      <alignment horizontal="center" vertical="center"/>
    </xf>
    <xf numFmtId="0" fontId="18" fillId="0" borderId="0" xfId="33" applyFont="1" applyAlignment="1">
      <alignment horizontal="left"/>
      <protection/>
    </xf>
    <xf numFmtId="0" fontId="16" fillId="0" borderId="0" xfId="33" applyFont="1" applyAlignment="1">
      <alignment horizontal="left"/>
      <protection/>
    </xf>
    <xf numFmtId="0" fontId="16" fillId="0" borderId="0" xfId="33" applyFont="1" applyAlignment="1">
      <alignment/>
      <protection/>
    </xf>
    <xf numFmtId="0" fontId="16" fillId="0" borderId="0" xfId="33" applyFont="1">
      <alignment/>
      <protection/>
    </xf>
    <xf numFmtId="0" fontId="20" fillId="0" borderId="0" xfId="33" applyFont="1" applyBorder="1" applyAlignment="1">
      <alignment horizontal="left" vertical="center"/>
      <protection/>
    </xf>
    <xf numFmtId="0" fontId="16" fillId="0" borderId="0" xfId="33" applyFont="1" applyBorder="1" applyAlignment="1">
      <alignment horizontal="left" vertical="center"/>
      <protection/>
    </xf>
    <xf numFmtId="0" fontId="16" fillId="0" borderId="0" xfId="33" applyFont="1" applyBorder="1" applyAlignment="1">
      <alignment horizontal="left" vertical="center" wrapText="1"/>
      <protection/>
    </xf>
    <xf numFmtId="0" fontId="16" fillId="0" borderId="0" xfId="33" applyFont="1" applyBorder="1" applyAlignment="1">
      <alignment horizontal="center" vertical="center" wrapText="1"/>
      <protection/>
    </xf>
    <xf numFmtId="0" fontId="19" fillId="0" borderId="34" xfId="33" applyFont="1" applyBorder="1" applyAlignment="1">
      <alignment horizontal="left"/>
      <protection/>
    </xf>
    <xf numFmtId="0" fontId="16" fillId="0" borderId="34" xfId="33" applyFont="1" applyBorder="1" applyAlignment="1">
      <alignment horizontal="left"/>
      <protection/>
    </xf>
    <xf numFmtId="0" fontId="16" fillId="0" borderId="34" xfId="33" applyFont="1" applyBorder="1" applyAlignment="1">
      <alignment horizontal="left" vertical="center" wrapText="1"/>
      <protection/>
    </xf>
    <xf numFmtId="0" fontId="16" fillId="0" borderId="34" xfId="33" applyFont="1" applyBorder="1" applyAlignment="1">
      <alignment horizontal="center" vertical="center" wrapText="1"/>
      <protection/>
    </xf>
    <xf numFmtId="0" fontId="20" fillId="0" borderId="34" xfId="33" applyFont="1" applyBorder="1" applyAlignment="1">
      <alignment horizontal="left"/>
      <protection/>
    </xf>
    <xf numFmtId="0" fontId="21" fillId="0" borderId="34" xfId="33" applyFont="1" applyBorder="1" applyAlignment="1">
      <alignment horizontal="left"/>
      <protection/>
    </xf>
    <xf numFmtId="0" fontId="13" fillId="34" borderId="11" xfId="33" applyFont="1" applyFill="1" applyBorder="1" applyAlignment="1">
      <alignment horizontal="center" vertical="center" wrapText="1"/>
      <protection/>
    </xf>
    <xf numFmtId="0" fontId="13" fillId="34" borderId="12" xfId="33" applyFont="1" applyFill="1" applyBorder="1" applyAlignment="1">
      <alignment horizontal="center" vertical="center" wrapText="1"/>
      <protection/>
    </xf>
    <xf numFmtId="0" fontId="13" fillId="34" borderId="13" xfId="33" applyFont="1" applyFill="1" applyBorder="1" applyAlignment="1">
      <alignment horizontal="center" vertical="center" wrapText="1"/>
      <protection/>
    </xf>
    <xf numFmtId="0" fontId="12" fillId="0" borderId="0" xfId="33" applyFont="1" applyAlignment="1">
      <alignment horizontal="left" vertical="center"/>
      <protection/>
    </xf>
    <xf numFmtId="0" fontId="12" fillId="0" borderId="16" xfId="33" applyFont="1" applyFill="1" applyBorder="1" applyAlignment="1">
      <alignment horizontal="left" vertical="center" wrapText="1"/>
      <protection/>
    </xf>
    <xf numFmtId="0" fontId="16" fillId="0" borderId="0" xfId="33" applyFont="1" applyFill="1" applyAlignment="1">
      <alignment horizontal="left" vertical="center"/>
      <protection/>
    </xf>
    <xf numFmtId="0" fontId="9" fillId="0" borderId="16" xfId="33" applyFont="1" applyFill="1" applyBorder="1" applyAlignment="1">
      <alignment horizontal="left" vertical="center" wrapText="1"/>
      <protection/>
    </xf>
    <xf numFmtId="0" fontId="12" fillId="0" borderId="26" xfId="33" applyFont="1" applyFill="1" applyBorder="1" applyAlignment="1">
      <alignment horizontal="left" vertical="center"/>
      <protection/>
    </xf>
    <xf numFmtId="0" fontId="13" fillId="34" borderId="22" xfId="33" applyFont="1" applyFill="1" applyBorder="1" applyAlignment="1">
      <alignment vertical="center" wrapText="1"/>
      <protection/>
    </xf>
    <xf numFmtId="0" fontId="13" fillId="34" borderId="22" xfId="33" applyFont="1" applyFill="1" applyBorder="1" applyAlignment="1">
      <alignment horizontal="center" vertical="center" wrapText="1"/>
      <protection/>
    </xf>
    <xf numFmtId="0" fontId="13" fillId="34" borderId="24" xfId="33" applyFont="1" applyFill="1" applyBorder="1" applyAlignment="1">
      <alignment horizontal="center" vertical="center" wrapText="1"/>
      <protection/>
    </xf>
    <xf numFmtId="0" fontId="13" fillId="0" borderId="16" xfId="33" applyFont="1" applyFill="1" applyBorder="1" applyAlignment="1">
      <alignment horizontal="left" vertical="center" wrapText="1"/>
      <protection/>
    </xf>
    <xf numFmtId="0" fontId="22" fillId="33" borderId="25" xfId="33" applyFont="1" applyFill="1" applyBorder="1" applyAlignment="1">
      <alignment horizontal="left" vertical="center" wrapText="1"/>
      <protection/>
    </xf>
    <xf numFmtId="0" fontId="16" fillId="0" borderId="0" xfId="33" applyFont="1" applyAlignment="1">
      <alignment horizontal="left" vertical="center"/>
      <protection/>
    </xf>
    <xf numFmtId="0" fontId="12" fillId="0" borderId="16" xfId="33" applyFont="1" applyFill="1" applyBorder="1" applyAlignment="1">
      <alignment vertical="center" wrapText="1"/>
      <protection/>
    </xf>
    <xf numFmtId="49" fontId="12" fillId="0" borderId="16" xfId="33" applyNumberFormat="1" applyFont="1" applyFill="1" applyBorder="1" applyAlignment="1">
      <alignment horizontal="center" vertical="center"/>
      <protection/>
    </xf>
    <xf numFmtId="0" fontId="12" fillId="0" borderId="16" xfId="33" applyFont="1" applyFill="1" applyBorder="1" applyAlignment="1">
      <alignment vertical="center" shrinkToFit="1"/>
      <protection/>
    </xf>
    <xf numFmtId="49" fontId="12" fillId="0" borderId="16" xfId="33" applyNumberFormat="1" applyFont="1" applyFill="1" applyBorder="1" applyAlignment="1">
      <alignment horizontal="center" vertical="center" wrapText="1"/>
      <protection/>
    </xf>
    <xf numFmtId="49" fontId="13" fillId="0" borderId="16" xfId="33" applyNumberFormat="1" applyFont="1" applyBorder="1" applyAlignment="1">
      <alignment horizontal="left" vertical="center" wrapText="1"/>
      <protection/>
    </xf>
    <xf numFmtId="49" fontId="12" fillId="0" borderId="16" xfId="33" applyNumberFormat="1" applyFont="1" applyBorder="1" applyAlignment="1">
      <alignment horizontal="center" vertical="center"/>
      <protection/>
    </xf>
    <xf numFmtId="49" fontId="12" fillId="0" borderId="16" xfId="33" applyNumberFormat="1" applyFont="1" applyBorder="1" applyAlignment="1">
      <alignment horizontal="center" vertical="center" wrapText="1"/>
      <protection/>
    </xf>
    <xf numFmtId="0" fontId="12" fillId="33" borderId="31" xfId="33" applyFont="1" applyFill="1" applyBorder="1" applyAlignment="1">
      <alignment horizontal="center" vertical="center"/>
      <protection/>
    </xf>
    <xf numFmtId="0" fontId="12" fillId="33" borderId="18" xfId="33" applyFont="1" applyFill="1" applyBorder="1" applyAlignment="1">
      <alignment horizontal="left" vertical="center" wrapText="1"/>
      <protection/>
    </xf>
    <xf numFmtId="0" fontId="12" fillId="0" borderId="16" xfId="33" applyFont="1" applyBorder="1" applyAlignment="1">
      <alignment horizontal="left" vertical="center" wrapText="1"/>
      <protection/>
    </xf>
    <xf numFmtId="0" fontId="9" fillId="0" borderId="16" xfId="33" applyFont="1" applyBorder="1" applyAlignment="1">
      <alignment horizontal="left" vertical="center" wrapText="1"/>
      <protection/>
    </xf>
    <xf numFmtId="49" fontId="9" fillId="0" borderId="16" xfId="33" applyNumberFormat="1" applyFont="1" applyBorder="1" applyAlignment="1">
      <alignment horizontal="center" vertical="center" wrapText="1"/>
      <protection/>
    </xf>
    <xf numFmtId="49" fontId="9" fillId="0" borderId="16" xfId="33" applyNumberFormat="1" applyFont="1" applyBorder="1" applyAlignment="1">
      <alignment horizontal="center" vertical="center"/>
      <protection/>
    </xf>
    <xf numFmtId="0" fontId="12" fillId="0" borderId="31" xfId="33" applyFont="1" applyBorder="1" applyAlignment="1">
      <alignment horizontal="center" vertical="center"/>
      <protection/>
    </xf>
    <xf numFmtId="0" fontId="12" fillId="0" borderId="18" xfId="33" applyFont="1" applyBorder="1" applyAlignment="1">
      <alignment horizontal="left" vertical="center" wrapText="1"/>
      <protection/>
    </xf>
    <xf numFmtId="0" fontId="12" fillId="0" borderId="35" xfId="33" applyFont="1" applyBorder="1" applyAlignment="1">
      <alignment horizontal="left" vertical="center" wrapText="1"/>
      <protection/>
    </xf>
    <xf numFmtId="0" fontId="13" fillId="0" borderId="0" xfId="33" applyFont="1">
      <alignment/>
      <protection/>
    </xf>
    <xf numFmtId="0" fontId="13" fillId="0" borderId="0" xfId="33" applyFont="1" applyAlignment="1">
      <alignment vertical="center"/>
      <protection/>
    </xf>
    <xf numFmtId="0" fontId="12" fillId="0" borderId="0" xfId="33" applyFont="1" applyAlignment="1">
      <alignment horizontal="left" vertical="center" wrapText="1"/>
      <protection/>
    </xf>
    <xf numFmtId="0" fontId="12" fillId="0" borderId="0" xfId="33" applyFont="1" applyAlignment="1">
      <alignment horizontal="center" vertical="center"/>
      <protection/>
    </xf>
    <xf numFmtId="0" fontId="12" fillId="0" borderId="0" xfId="33" applyFont="1" applyAlignment="1">
      <alignment horizontal="center" vertical="center" wrapText="1"/>
      <protection/>
    </xf>
    <xf numFmtId="0" fontId="16" fillId="0" borderId="0" xfId="33" applyFont="1" applyAlignment="1">
      <alignment horizontal="center" vertical="center" wrapText="1"/>
      <protection/>
    </xf>
    <xf numFmtId="0" fontId="22" fillId="0" borderId="0" xfId="33" applyFont="1" applyAlignment="1">
      <alignment horizontal="center" vertical="center" wrapText="1"/>
      <protection/>
    </xf>
    <xf numFmtId="0" fontId="16" fillId="0" borderId="0" xfId="33" applyFont="1" applyAlignment="1">
      <alignment horizontal="left" vertical="center" wrapText="1"/>
      <protection/>
    </xf>
    <xf numFmtId="0" fontId="16" fillId="0" borderId="0" xfId="33" applyFont="1" applyAlignment="1">
      <alignment horizontal="center" vertical="center"/>
      <protection/>
    </xf>
    <xf numFmtId="0" fontId="17" fillId="0" borderId="0" xfId="33" applyFont="1">
      <alignment/>
      <protection/>
    </xf>
    <xf numFmtId="0" fontId="7" fillId="0" borderId="0" xfId="33" applyFont="1" applyAlignment="1">
      <alignment horizontal="center"/>
      <protection/>
    </xf>
    <xf numFmtId="0" fontId="24" fillId="0" borderId="0" xfId="33" applyFont="1" applyAlignment="1">
      <alignment vertical="center"/>
      <protection/>
    </xf>
    <xf numFmtId="0" fontId="6" fillId="0" borderId="0" xfId="33" applyFont="1" applyBorder="1" applyAlignment="1">
      <alignment horizontal="left" vertical="center"/>
      <protection/>
    </xf>
    <xf numFmtId="0" fontId="7" fillId="0" borderId="0" xfId="33" applyFont="1" applyBorder="1" applyAlignment="1">
      <alignment horizontal="left" vertical="center"/>
      <protection/>
    </xf>
    <xf numFmtId="0" fontId="4" fillId="0" borderId="0" xfId="33" applyFont="1" applyBorder="1" applyAlignment="1">
      <alignment horizontal="left" vertical="center"/>
      <protection/>
    </xf>
    <xf numFmtId="0" fontId="17" fillId="33" borderId="10" xfId="33" applyFont="1" applyFill="1" applyBorder="1" applyAlignment="1">
      <alignment vertical="center"/>
      <protection/>
    </xf>
    <xf numFmtId="0" fontId="17" fillId="33" borderId="12" xfId="33" applyFont="1" applyFill="1" applyBorder="1" applyAlignment="1">
      <alignment horizontal="center" vertical="center" wrapText="1"/>
      <protection/>
    </xf>
    <xf numFmtId="0" fontId="17" fillId="33" borderId="11" xfId="33" applyFont="1" applyFill="1" applyBorder="1" applyAlignment="1">
      <alignment horizontal="center" vertical="center" wrapText="1"/>
      <protection/>
    </xf>
    <xf numFmtId="0" fontId="17" fillId="33" borderId="13" xfId="33" applyFont="1" applyFill="1" applyBorder="1" applyAlignment="1">
      <alignment horizontal="center" vertical="center" wrapText="1"/>
      <protection/>
    </xf>
    <xf numFmtId="0" fontId="17" fillId="0" borderId="25" xfId="33" applyFont="1" applyBorder="1" applyAlignment="1">
      <alignment horizontal="center" vertical="center" wrapText="1"/>
      <protection/>
    </xf>
    <xf numFmtId="0" fontId="5" fillId="0" borderId="16" xfId="33" applyFont="1" applyBorder="1" applyAlignment="1">
      <alignment horizontal="center"/>
      <protection/>
    </xf>
    <xf numFmtId="0" fontId="5" fillId="0" borderId="18" xfId="33" applyFont="1" applyBorder="1" applyAlignment="1">
      <alignment horizontal="center" vertical="center" wrapText="1"/>
      <protection/>
    </xf>
    <xf numFmtId="0" fontId="17" fillId="33" borderId="21" xfId="33" applyFont="1" applyFill="1" applyBorder="1" applyAlignment="1">
      <alignment vertical="center"/>
      <protection/>
    </xf>
    <xf numFmtId="0" fontId="17" fillId="33" borderId="22" xfId="33" applyFont="1" applyFill="1" applyBorder="1" applyAlignment="1">
      <alignment horizontal="center" vertical="center" wrapText="1"/>
      <protection/>
    </xf>
    <xf numFmtId="0" fontId="17" fillId="33" borderId="24" xfId="33" applyFont="1" applyFill="1" applyBorder="1" applyAlignment="1">
      <alignment horizontal="center" vertical="center" wrapText="1"/>
      <protection/>
    </xf>
    <xf numFmtId="0" fontId="5" fillId="0" borderId="14" xfId="33" applyFont="1" applyFill="1" applyBorder="1" applyAlignment="1">
      <alignment horizontal="center" vertical="center" wrapText="1"/>
      <protection/>
    </xf>
    <xf numFmtId="0" fontId="17" fillId="0" borderId="14" xfId="33" applyFont="1" applyFill="1" applyBorder="1" applyAlignment="1">
      <alignment horizontal="center" vertical="center" wrapText="1"/>
      <protection/>
    </xf>
    <xf numFmtId="0" fontId="17" fillId="0" borderId="15" xfId="33" applyFont="1" applyFill="1" applyBorder="1" applyAlignment="1">
      <alignment horizontal="center" vertical="center" wrapText="1"/>
      <protection/>
    </xf>
    <xf numFmtId="0" fontId="5" fillId="0" borderId="36" xfId="33" applyFont="1" applyBorder="1" applyAlignment="1">
      <alignment horizontal="center" vertical="center" wrapText="1"/>
      <protection/>
    </xf>
    <xf numFmtId="0" fontId="16" fillId="0" borderId="17" xfId="33" applyFont="1" applyBorder="1" applyAlignment="1">
      <alignment horizontal="center" vertical="center" wrapText="1"/>
      <protection/>
    </xf>
    <xf numFmtId="0" fontId="5" fillId="0" borderId="17" xfId="33" applyFont="1" applyBorder="1" applyAlignment="1">
      <alignment horizontal="center" vertical="center" wrapText="1"/>
      <protection/>
    </xf>
    <xf numFmtId="0" fontId="17" fillId="0" borderId="25" xfId="33" applyFont="1" applyBorder="1" applyAlignment="1">
      <alignment horizontal="center" vertical="center"/>
      <protection/>
    </xf>
    <xf numFmtId="0" fontId="5" fillId="0" borderId="16" xfId="33" applyFont="1" applyBorder="1" applyAlignment="1">
      <alignment horizontal="center" vertical="center"/>
      <protection/>
    </xf>
    <xf numFmtId="0" fontId="17" fillId="0" borderId="18" xfId="33" applyFont="1" applyBorder="1" applyAlignment="1">
      <alignment horizontal="center" vertical="center"/>
      <protection/>
    </xf>
    <xf numFmtId="0" fontId="16" fillId="0" borderId="16" xfId="33" applyFont="1" applyBorder="1" applyAlignment="1">
      <alignment horizontal="center" vertical="center"/>
      <protection/>
    </xf>
    <xf numFmtId="0" fontId="5" fillId="0" borderId="0" xfId="33" applyFont="1" applyAlignment="1">
      <alignment horizontal="center" vertical="center"/>
      <protection/>
    </xf>
    <xf numFmtId="0" fontId="5" fillId="0" borderId="16" xfId="33" applyFont="1" applyBorder="1" applyAlignment="1">
      <alignment vertical="center" wrapText="1"/>
      <protection/>
    </xf>
    <xf numFmtId="0" fontId="8" fillId="0" borderId="16" xfId="33" applyFont="1" applyBorder="1" applyAlignment="1">
      <alignment vertical="center" wrapText="1" shrinkToFit="1"/>
      <protection/>
    </xf>
    <xf numFmtId="0" fontId="13" fillId="0" borderId="16" xfId="33" applyFont="1" applyBorder="1" applyAlignment="1">
      <alignment wrapText="1"/>
      <protection/>
    </xf>
    <xf numFmtId="0" fontId="13" fillId="0" borderId="16" xfId="33" applyFont="1" applyBorder="1" applyAlignment="1">
      <alignment horizontal="center" vertical="center"/>
      <protection/>
    </xf>
    <xf numFmtId="0" fontId="28" fillId="0" borderId="16" xfId="33" applyFont="1" applyBorder="1" applyAlignment="1">
      <alignment vertical="center" wrapText="1"/>
      <protection/>
    </xf>
    <xf numFmtId="0" fontId="5" fillId="33" borderId="18" xfId="33" applyFont="1" applyFill="1" applyBorder="1" applyAlignment="1">
      <alignment horizontal="center" vertical="center"/>
      <protection/>
    </xf>
    <xf numFmtId="0" fontId="5" fillId="0" borderId="16" xfId="33" applyFont="1" applyFill="1" applyBorder="1" applyAlignment="1">
      <alignment horizontal="center" vertical="center"/>
      <protection/>
    </xf>
    <xf numFmtId="0" fontId="17" fillId="0" borderId="18" xfId="33" applyFont="1" applyBorder="1" applyAlignment="1">
      <alignment horizontal="center" vertical="center" wrapText="1"/>
      <protection/>
    </xf>
    <xf numFmtId="0" fontId="5" fillId="0" borderId="18" xfId="33" applyFont="1" applyBorder="1" applyAlignment="1">
      <alignment vertical="center"/>
      <protection/>
    </xf>
    <xf numFmtId="0" fontId="5" fillId="0" borderId="0" xfId="33" applyFont="1" applyAlignment="1">
      <alignment/>
      <protection/>
    </xf>
    <xf numFmtId="0" fontId="5" fillId="33" borderId="18" xfId="33" applyFont="1" applyFill="1" applyBorder="1" applyAlignment="1">
      <alignment vertical="center"/>
      <protection/>
    </xf>
    <xf numFmtId="0" fontId="5" fillId="0" borderId="35" xfId="33" applyFont="1" applyBorder="1" applyAlignment="1">
      <alignment vertical="center"/>
      <protection/>
    </xf>
    <xf numFmtId="0" fontId="5" fillId="0" borderId="0" xfId="33" applyFont="1" applyAlignment="1">
      <alignment vertical="center" wrapText="1"/>
      <protection/>
    </xf>
    <xf numFmtId="0" fontId="7" fillId="0" borderId="0" xfId="33" applyFont="1" applyBorder="1" applyAlignment="1">
      <alignment horizontal="center"/>
      <protection/>
    </xf>
    <xf numFmtId="0" fontId="7" fillId="0" borderId="0" xfId="33" applyFont="1" applyBorder="1" applyAlignment="1">
      <alignment horizontal="center" vertical="center"/>
      <protection/>
    </xf>
    <xf numFmtId="0" fontId="7" fillId="0" borderId="0" xfId="33" applyFont="1" applyBorder="1" applyAlignment="1">
      <alignment horizontal="center" vertical="center" wrapText="1"/>
      <protection/>
    </xf>
    <xf numFmtId="0" fontId="7" fillId="0" borderId="0" xfId="33" applyFont="1" applyBorder="1" applyAlignment="1">
      <alignment horizontal="left"/>
      <protection/>
    </xf>
    <xf numFmtId="0" fontId="4" fillId="0" borderId="34" xfId="33" applyFont="1" applyBorder="1" applyAlignment="1">
      <alignment horizontal="left"/>
      <protection/>
    </xf>
    <xf numFmtId="0" fontId="7" fillId="0" borderId="34" xfId="33" applyFont="1" applyBorder="1" applyAlignment="1">
      <alignment horizontal="left"/>
      <protection/>
    </xf>
    <xf numFmtId="0" fontId="7" fillId="0" borderId="34" xfId="33" applyFont="1" applyBorder="1" applyAlignment="1">
      <alignment horizontal="left" vertical="center"/>
      <protection/>
    </xf>
    <xf numFmtId="0" fontId="17" fillId="33" borderId="10" xfId="33" applyFont="1" applyFill="1" applyBorder="1" applyAlignment="1">
      <alignment horizontal="center" vertical="center" wrapText="1"/>
      <protection/>
    </xf>
    <xf numFmtId="0" fontId="5" fillId="0" borderId="17" xfId="33" applyFont="1" applyBorder="1" applyAlignment="1">
      <alignment vertical="center" wrapText="1"/>
      <protection/>
    </xf>
    <xf numFmtId="0" fontId="5" fillId="0" borderId="16" xfId="33" applyFont="1" applyBorder="1" applyAlignment="1">
      <alignment vertical="center" shrinkToFit="1"/>
      <protection/>
    </xf>
    <xf numFmtId="0" fontId="17" fillId="33" borderId="37" xfId="33" applyFont="1" applyFill="1" applyBorder="1" applyAlignment="1">
      <alignment horizontal="center" vertical="center"/>
      <protection/>
    </xf>
    <xf numFmtId="0" fontId="5" fillId="0" borderId="26" xfId="33" applyFont="1" applyBorder="1" applyAlignment="1">
      <alignment vertical="center" wrapText="1"/>
      <protection/>
    </xf>
    <xf numFmtId="0" fontId="5" fillId="0" borderId="26" xfId="33" applyFont="1" applyBorder="1" applyAlignment="1">
      <alignment horizontal="center" vertical="center"/>
      <protection/>
    </xf>
    <xf numFmtId="0" fontId="17" fillId="0" borderId="27" xfId="33" applyFont="1" applyBorder="1" applyAlignment="1">
      <alignment horizontal="center" vertical="center" wrapText="1"/>
      <protection/>
    </xf>
    <xf numFmtId="0" fontId="17" fillId="33" borderId="38" xfId="33" applyFont="1" applyFill="1" applyBorder="1" applyAlignment="1">
      <alignment horizontal="center" vertical="center"/>
      <protection/>
    </xf>
    <xf numFmtId="0" fontId="17" fillId="33" borderId="39" xfId="33" applyFont="1" applyFill="1" applyBorder="1" applyAlignment="1">
      <alignment horizontal="center" vertical="center" wrapText="1"/>
      <protection/>
    </xf>
    <xf numFmtId="0" fontId="17" fillId="33" borderId="40" xfId="33" applyFont="1" applyFill="1" applyBorder="1" applyAlignment="1">
      <alignment horizontal="center" vertical="center" wrapText="1"/>
      <protection/>
    </xf>
    <xf numFmtId="0" fontId="5" fillId="0" borderId="39" xfId="33" applyFont="1" applyFill="1" applyBorder="1" applyAlignment="1">
      <alignment horizontal="center" vertical="center" wrapText="1"/>
      <protection/>
    </xf>
    <xf numFmtId="0" fontId="5" fillId="0" borderId="19" xfId="33" applyFont="1" applyBorder="1" applyAlignment="1">
      <alignment horizontal="center" vertical="center"/>
      <protection/>
    </xf>
    <xf numFmtId="0" fontId="5" fillId="33" borderId="41" xfId="33" applyFont="1" applyFill="1" applyBorder="1" applyAlignment="1">
      <alignment horizontal="center" vertical="center" wrapText="1"/>
      <protection/>
    </xf>
    <xf numFmtId="0" fontId="16" fillId="33" borderId="42" xfId="33" applyFont="1" applyFill="1" applyBorder="1" applyAlignment="1">
      <alignment vertical="center" wrapText="1"/>
      <protection/>
    </xf>
    <xf numFmtId="0" fontId="5" fillId="0" borderId="17" xfId="33" applyNumberFormat="1" applyFont="1" applyBorder="1" applyAlignment="1">
      <alignment horizontal="center" vertical="center"/>
      <protection/>
    </xf>
    <xf numFmtId="49" fontId="5" fillId="0" borderId="17" xfId="33" applyNumberFormat="1" applyFont="1" applyBorder="1" applyAlignment="1">
      <alignment horizontal="center" vertical="center"/>
      <protection/>
    </xf>
    <xf numFmtId="0" fontId="5" fillId="0" borderId="16" xfId="33" applyNumberFormat="1" applyFont="1" applyBorder="1" applyAlignment="1">
      <alignment horizontal="center" vertical="center"/>
      <protection/>
    </xf>
    <xf numFmtId="49" fontId="5" fillId="0" borderId="16" xfId="33" applyNumberFormat="1" applyFont="1" applyBorder="1" applyAlignment="1">
      <alignment horizontal="center" vertical="center"/>
      <protection/>
    </xf>
    <xf numFmtId="0" fontId="17" fillId="0" borderId="15" xfId="33" applyFont="1" applyBorder="1" applyAlignment="1">
      <alignment horizontal="center" vertical="center" wrapText="1"/>
      <protection/>
    </xf>
    <xf numFmtId="0" fontId="5" fillId="0" borderId="16" xfId="33" applyFont="1" applyBorder="1" applyAlignment="1">
      <alignment horizontal="center" vertical="center" shrinkToFit="1"/>
      <protection/>
    </xf>
    <xf numFmtId="0" fontId="5" fillId="0" borderId="31" xfId="33" applyFont="1" applyBorder="1" applyAlignment="1">
      <alignment horizontal="center" vertical="center"/>
      <protection/>
    </xf>
    <xf numFmtId="0" fontId="5" fillId="0" borderId="18" xfId="33" applyFont="1" applyBorder="1" applyAlignment="1">
      <alignment vertical="center" wrapText="1"/>
      <protection/>
    </xf>
    <xf numFmtId="0" fontId="5" fillId="33" borderId="18" xfId="33" applyFont="1" applyFill="1" applyBorder="1" applyAlignment="1">
      <alignment vertical="center" wrapText="1"/>
      <protection/>
    </xf>
    <xf numFmtId="0" fontId="5" fillId="0" borderId="33" xfId="33" applyFont="1" applyBorder="1" applyAlignment="1">
      <alignment vertical="center" wrapText="1"/>
      <protection/>
    </xf>
    <xf numFmtId="0" fontId="9" fillId="0" borderId="16" xfId="33" applyNumberFormat="1" applyFont="1" applyBorder="1" applyAlignment="1">
      <alignment horizontal="center" vertical="center"/>
      <protection/>
    </xf>
    <xf numFmtId="0" fontId="12" fillId="33" borderId="32" xfId="33" applyNumberFormat="1" applyFont="1" applyFill="1" applyBorder="1" applyAlignment="1">
      <alignment horizontal="center" vertical="center"/>
      <protection/>
    </xf>
    <xf numFmtId="0" fontId="5" fillId="33" borderId="16" xfId="33" applyFont="1" applyFill="1" applyBorder="1" applyAlignment="1">
      <alignment horizontal="center" vertical="center"/>
      <protection/>
    </xf>
    <xf numFmtId="0" fontId="5" fillId="33" borderId="26" xfId="33" applyFont="1" applyFill="1" applyBorder="1" applyAlignment="1">
      <alignment horizontal="center" vertical="center"/>
      <protection/>
    </xf>
    <xf numFmtId="0" fontId="5" fillId="33" borderId="31" xfId="33" applyFont="1" applyFill="1" applyBorder="1" applyAlignment="1">
      <alignment horizontal="center" vertical="center"/>
      <protection/>
    </xf>
    <xf numFmtId="49" fontId="18" fillId="0" borderId="0" xfId="0" applyNumberFormat="1" applyFont="1" applyAlignment="1">
      <alignment vertical="center"/>
    </xf>
    <xf numFmtId="0" fontId="71" fillId="0" borderId="0" xfId="33" applyFont="1">
      <alignment/>
      <protection/>
    </xf>
    <xf numFmtId="0" fontId="72" fillId="0" borderId="0" xfId="33" applyFont="1" applyAlignment="1">
      <alignment horizontal="left" vertical="center"/>
      <protection/>
    </xf>
    <xf numFmtId="0" fontId="71" fillId="0" borderId="0" xfId="33" applyFont="1" applyFill="1" applyAlignment="1">
      <alignment horizontal="left" vertical="center"/>
      <protection/>
    </xf>
    <xf numFmtId="0" fontId="71" fillId="0" borderId="0" xfId="33" applyFont="1" applyAlignment="1">
      <alignment horizontal="left" vertical="center"/>
      <protection/>
    </xf>
    <xf numFmtId="0" fontId="71" fillId="0" borderId="0" xfId="33" applyFont="1" applyAlignment="1">
      <alignment/>
      <protection/>
    </xf>
    <xf numFmtId="9" fontId="16" fillId="0" borderId="16" xfId="0" applyNumberFormat="1" applyFont="1" applyBorder="1" applyAlignment="1" applyProtection="1">
      <alignment horizontal="center" vertical="center"/>
      <protection locked="0"/>
    </xf>
    <xf numFmtId="0" fontId="8" fillId="0" borderId="17" xfId="33" applyFont="1" applyFill="1" applyBorder="1" applyAlignment="1">
      <alignment horizontal="left" vertical="center" wrapText="1"/>
      <protection/>
    </xf>
    <xf numFmtId="0" fontId="8" fillId="0" borderId="17" xfId="33" applyFont="1" applyBorder="1" applyAlignment="1">
      <alignment horizontal="center" vertical="center" wrapText="1"/>
      <protection/>
    </xf>
    <xf numFmtId="0" fontId="8" fillId="0" borderId="16" xfId="33" applyFont="1" applyFill="1" applyBorder="1" applyAlignment="1">
      <alignment horizontal="left" vertical="center" wrapText="1"/>
      <protection/>
    </xf>
    <xf numFmtId="0" fontId="11" fillId="0" borderId="16" xfId="33" applyFont="1" applyBorder="1" applyAlignment="1">
      <alignment horizontal="center" vertical="center"/>
      <protection/>
    </xf>
    <xf numFmtId="0" fontId="8" fillId="0" borderId="16" xfId="33" applyFont="1" applyBorder="1" applyAlignment="1">
      <alignment vertical="center" wrapText="1"/>
      <protection/>
    </xf>
    <xf numFmtId="0" fontId="13" fillId="0" borderId="16" xfId="33" applyFont="1" applyBorder="1">
      <alignment/>
      <protection/>
    </xf>
    <xf numFmtId="0" fontId="8" fillId="0" borderId="16" xfId="33" applyFont="1" applyFill="1" applyBorder="1" applyAlignment="1">
      <alignment horizontal="center" vertical="center" wrapText="1"/>
      <protection/>
    </xf>
    <xf numFmtId="0" fontId="8" fillId="0" borderId="16" xfId="33" applyFont="1" applyBorder="1" applyAlignment="1">
      <alignment horizontal="center" vertical="center" wrapText="1"/>
      <protection/>
    </xf>
    <xf numFmtId="0" fontId="8" fillId="0" borderId="16" xfId="33" applyFont="1" applyBorder="1" applyAlignment="1">
      <alignment horizontal="left" vertical="center"/>
      <protection/>
    </xf>
    <xf numFmtId="0" fontId="8" fillId="0" borderId="19" xfId="33" applyFont="1" applyBorder="1" applyAlignment="1">
      <alignment horizontal="left" vertical="center"/>
      <protection/>
    </xf>
    <xf numFmtId="0" fontId="30" fillId="0" borderId="16" xfId="33" applyFont="1" applyBorder="1" applyAlignment="1">
      <alignment horizontal="center" vertical="center"/>
      <protection/>
    </xf>
    <xf numFmtId="0" fontId="30" fillId="0" borderId="19" xfId="33" applyFont="1" applyBorder="1" applyAlignment="1">
      <alignment horizontal="center" vertical="center"/>
      <protection/>
    </xf>
    <xf numFmtId="177" fontId="16" fillId="33" borderId="30" xfId="33" applyNumberFormat="1" applyFont="1" applyFill="1" applyBorder="1" applyAlignment="1">
      <alignment horizontal="center" vertical="center"/>
      <protection/>
    </xf>
    <xf numFmtId="177" fontId="12" fillId="0" borderId="43" xfId="33" applyNumberFormat="1" applyFont="1" applyFill="1" applyBorder="1" applyAlignment="1">
      <alignment horizontal="center" vertical="center"/>
      <protection/>
    </xf>
    <xf numFmtId="177" fontId="5" fillId="33" borderId="16" xfId="33" applyNumberFormat="1" applyFont="1" applyFill="1" applyBorder="1" applyAlignment="1">
      <alignment horizontal="center" vertical="center"/>
      <protection/>
    </xf>
    <xf numFmtId="177" fontId="5" fillId="0" borderId="43" xfId="33" applyNumberFormat="1" applyFont="1" applyFill="1" applyBorder="1" applyAlignment="1">
      <alignment horizontal="center" vertical="center"/>
      <protection/>
    </xf>
    <xf numFmtId="177" fontId="17" fillId="0" borderId="0" xfId="33" applyNumberFormat="1" applyFont="1">
      <alignment/>
      <protection/>
    </xf>
    <xf numFmtId="177" fontId="16" fillId="33" borderId="41" xfId="33" applyNumberFormat="1" applyFont="1" applyFill="1" applyBorder="1" applyAlignment="1">
      <alignment horizontal="center" vertical="center"/>
      <protection/>
    </xf>
    <xf numFmtId="177" fontId="9" fillId="33" borderId="23" xfId="33" applyNumberFormat="1" applyFont="1" applyFill="1" applyBorder="1" applyAlignment="1">
      <alignment horizontal="center" vertical="center"/>
      <protection/>
    </xf>
    <xf numFmtId="177" fontId="9" fillId="0" borderId="44" xfId="33" applyNumberFormat="1" applyFont="1" applyFill="1" applyBorder="1" applyAlignment="1">
      <alignment horizontal="center" vertical="center"/>
      <protection/>
    </xf>
    <xf numFmtId="0" fontId="8" fillId="0" borderId="17" xfId="33" applyFont="1" applyFill="1" applyBorder="1" applyAlignment="1">
      <alignment horizontal="center" vertical="center" wrapText="1"/>
      <protection/>
    </xf>
    <xf numFmtId="0" fontId="73" fillId="0" borderId="16" xfId="0" applyFont="1" applyBorder="1" applyAlignment="1">
      <alignment horizontal="center" vertical="center" wrapText="1"/>
    </xf>
    <xf numFmtId="0" fontId="73" fillId="0" borderId="16" xfId="0" applyFont="1" applyBorder="1" applyAlignment="1">
      <alignment horizontal="justify" vertical="center" wrapText="1"/>
    </xf>
    <xf numFmtId="0" fontId="74" fillId="0" borderId="16" xfId="0" applyFont="1" applyBorder="1" applyAlignment="1">
      <alignment horizontal="center" vertical="center" wrapText="1"/>
    </xf>
    <xf numFmtId="0" fontId="73"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Border="1" applyAlignment="1">
      <alignment horizontal="center" vertical="center" wrapText="1"/>
    </xf>
    <xf numFmtId="9" fontId="18" fillId="0" borderId="0" xfId="0" applyNumberFormat="1" applyFont="1" applyAlignment="1">
      <alignment/>
    </xf>
    <xf numFmtId="0" fontId="18" fillId="0" borderId="0" xfId="0" applyFont="1" applyAlignment="1" applyProtection="1">
      <alignment vertical="center"/>
      <protection/>
    </xf>
    <xf numFmtId="0" fontId="0" fillId="0" borderId="0" xfId="0" applyAlignment="1" applyProtection="1">
      <alignment/>
      <protection/>
    </xf>
    <xf numFmtId="177" fontId="16" fillId="0" borderId="16" xfId="0" applyNumberFormat="1" applyFont="1" applyBorder="1" applyAlignment="1">
      <alignment horizontal="center" vertical="center"/>
    </xf>
    <xf numFmtId="0" fontId="75" fillId="0" borderId="0" xfId="0" applyFont="1" applyAlignment="1">
      <alignment/>
    </xf>
    <xf numFmtId="9" fontId="55" fillId="0" borderId="0" xfId="34" applyNumberFormat="1" applyFont="1">
      <alignment vertical="center"/>
      <protection/>
    </xf>
    <xf numFmtId="9" fontId="75" fillId="0" borderId="0" xfId="0" applyNumberFormat="1" applyFont="1" applyAlignment="1">
      <alignment/>
    </xf>
    <xf numFmtId="0" fontId="18" fillId="0" borderId="16" xfId="0" applyFont="1" applyBorder="1" applyAlignment="1" applyProtection="1">
      <alignment vertical="center"/>
      <protection locked="0"/>
    </xf>
    <xf numFmtId="0" fontId="76" fillId="0" borderId="0" xfId="0" applyFont="1" applyAlignment="1">
      <alignment vertical="center"/>
    </xf>
    <xf numFmtId="0" fontId="77" fillId="0" borderId="0" xfId="33" applyFont="1" applyAlignment="1">
      <alignment horizontal="center"/>
      <protection/>
    </xf>
    <xf numFmtId="0" fontId="5" fillId="0" borderId="45" xfId="33" applyFont="1" applyBorder="1" applyAlignment="1">
      <alignment vertical="center"/>
      <protection/>
    </xf>
    <xf numFmtId="0" fontId="31" fillId="0" borderId="45" xfId="33" applyFont="1" applyBorder="1" applyAlignment="1">
      <alignment vertical="center"/>
      <protection/>
    </xf>
    <xf numFmtId="0" fontId="17" fillId="0" borderId="17" xfId="33" applyFont="1" applyBorder="1" applyAlignment="1">
      <alignment vertical="center" wrapText="1"/>
      <protection/>
    </xf>
    <xf numFmtId="0" fontId="17" fillId="0" borderId="16" xfId="33" applyFont="1" applyBorder="1" applyAlignment="1">
      <alignment vertical="center" wrapText="1"/>
      <protection/>
    </xf>
    <xf numFmtId="0" fontId="71" fillId="0" borderId="0" xfId="33" applyFont="1" applyFill="1" applyAlignment="1">
      <alignment horizontal="center" vertical="center"/>
      <protection/>
    </xf>
    <xf numFmtId="0" fontId="71" fillId="0" borderId="0" xfId="33" applyFont="1" applyAlignment="1">
      <alignment horizontal="center" vertical="center"/>
      <protection/>
    </xf>
    <xf numFmtId="0" fontId="13" fillId="0" borderId="46" xfId="33" applyFont="1" applyBorder="1" applyAlignment="1">
      <alignment horizontal="left" vertical="center"/>
      <protection/>
    </xf>
    <xf numFmtId="0" fontId="12" fillId="0" borderId="47" xfId="33" applyFont="1" applyBorder="1" applyAlignment="1">
      <alignment horizontal="left" vertical="center"/>
      <protection/>
    </xf>
    <xf numFmtId="0" fontId="23" fillId="0" borderId="47" xfId="33" applyFont="1" applyBorder="1" applyAlignment="1">
      <alignment vertical="center"/>
      <protection/>
    </xf>
    <xf numFmtId="0" fontId="13" fillId="33" borderId="48" xfId="33" applyFont="1" applyFill="1" applyBorder="1" applyAlignment="1">
      <alignment horizontal="left" vertical="center" wrapText="1"/>
      <protection/>
    </xf>
    <xf numFmtId="0" fontId="12" fillId="33" borderId="49" xfId="33" applyFont="1" applyFill="1" applyBorder="1" applyAlignment="1">
      <alignment horizontal="left" vertical="center" wrapText="1"/>
      <protection/>
    </xf>
    <xf numFmtId="0" fontId="12" fillId="33" borderId="49" xfId="33" applyFont="1" applyFill="1" applyBorder="1" applyAlignment="1">
      <alignment horizontal="left" vertical="center"/>
      <protection/>
    </xf>
    <xf numFmtId="0" fontId="23" fillId="0" borderId="49" xfId="33" applyFont="1" applyBorder="1" applyAlignment="1">
      <alignment vertical="center"/>
      <protection/>
    </xf>
    <xf numFmtId="0" fontId="23" fillId="0" borderId="45" xfId="33" applyFont="1" applyBorder="1" applyAlignment="1">
      <alignment vertical="center"/>
      <protection/>
    </xf>
    <xf numFmtId="0" fontId="13" fillId="0" borderId="50" xfId="33" applyFont="1" applyBorder="1" applyAlignment="1">
      <alignment horizontal="center" vertical="center" wrapText="1"/>
      <protection/>
    </xf>
    <xf numFmtId="0" fontId="12" fillId="0" borderId="51" xfId="33" applyFont="1" applyBorder="1" applyAlignment="1">
      <alignment horizontal="center" vertical="center" wrapText="1"/>
      <protection/>
    </xf>
    <xf numFmtId="0" fontId="12" fillId="0" borderId="52" xfId="33" applyFont="1" applyBorder="1" applyAlignment="1">
      <alignment horizontal="center" vertical="center" wrapText="1"/>
      <protection/>
    </xf>
    <xf numFmtId="0" fontId="12" fillId="0" borderId="53" xfId="33" applyFont="1" applyBorder="1" applyAlignment="1">
      <alignment horizontal="center" vertical="center" wrapText="1"/>
      <protection/>
    </xf>
    <xf numFmtId="0" fontId="12" fillId="0" borderId="54" xfId="33" applyFont="1" applyBorder="1" applyAlignment="1">
      <alignment horizontal="center" vertical="center" wrapText="1"/>
      <protection/>
    </xf>
    <xf numFmtId="0" fontId="12" fillId="0" borderId="55" xfId="33" applyFont="1" applyBorder="1" applyAlignment="1">
      <alignment horizontal="center" vertical="center" wrapText="1"/>
      <protection/>
    </xf>
    <xf numFmtId="0" fontId="13" fillId="0" borderId="27" xfId="33" applyFont="1" applyBorder="1" applyAlignment="1">
      <alignment horizontal="center" vertical="center" wrapText="1"/>
      <protection/>
    </xf>
    <xf numFmtId="0" fontId="12" fillId="0" borderId="29" xfId="33" applyFont="1" applyBorder="1" applyAlignment="1">
      <alignment horizontal="center" vertical="center" wrapText="1"/>
      <protection/>
    </xf>
    <xf numFmtId="0" fontId="12" fillId="0" borderId="25" xfId="33" applyFont="1" applyBorder="1" applyAlignment="1">
      <alignment horizontal="center" vertical="center" wrapText="1"/>
      <protection/>
    </xf>
    <xf numFmtId="0" fontId="13" fillId="0" borderId="48" xfId="33" applyFont="1" applyBorder="1" applyAlignment="1">
      <alignment horizontal="left" vertical="center" wrapText="1"/>
      <protection/>
    </xf>
    <xf numFmtId="0" fontId="12" fillId="0" borderId="49" xfId="33" applyFont="1" applyBorder="1" applyAlignment="1">
      <alignment horizontal="left" vertical="center" wrapText="1"/>
      <protection/>
    </xf>
    <xf numFmtId="0" fontId="12" fillId="0" borderId="49" xfId="33" applyFont="1" applyBorder="1" applyAlignment="1">
      <alignment horizontal="left" vertical="center"/>
      <protection/>
    </xf>
    <xf numFmtId="0" fontId="12" fillId="33" borderId="49" xfId="33" applyFont="1" applyFill="1" applyBorder="1" applyAlignment="1">
      <alignment vertical="center"/>
      <protection/>
    </xf>
    <xf numFmtId="0" fontId="18" fillId="33" borderId="48" xfId="33" applyFont="1" applyFill="1" applyBorder="1" applyAlignment="1">
      <alignment horizontal="left" vertical="center" wrapText="1"/>
      <protection/>
    </xf>
    <xf numFmtId="0" fontId="16" fillId="33" borderId="49" xfId="33" applyFont="1" applyFill="1" applyBorder="1" applyAlignment="1">
      <alignment horizontal="left" vertical="center" wrapText="1"/>
      <protection/>
    </xf>
    <xf numFmtId="0" fontId="16" fillId="33" borderId="56" xfId="33" applyFont="1" applyFill="1" applyBorder="1" applyAlignment="1">
      <alignment horizontal="left" vertical="center" wrapText="1"/>
      <protection/>
    </xf>
    <xf numFmtId="0" fontId="3" fillId="0" borderId="56" xfId="33" applyBorder="1" applyAlignment="1">
      <alignment vertical="center"/>
      <protection/>
    </xf>
    <xf numFmtId="0" fontId="3" fillId="0" borderId="55" xfId="33" applyBorder="1" applyAlignment="1">
      <alignment vertical="center"/>
      <protection/>
    </xf>
    <xf numFmtId="49" fontId="13" fillId="0" borderId="26" xfId="33" applyNumberFormat="1" applyFont="1" applyFill="1" applyBorder="1" applyAlignment="1">
      <alignment horizontal="left" vertical="center" wrapText="1"/>
      <protection/>
    </xf>
    <xf numFmtId="49" fontId="12" fillId="0" borderId="17" xfId="33" applyNumberFormat="1" applyFont="1" applyFill="1" applyBorder="1" applyAlignment="1">
      <alignment horizontal="left" vertical="center" wrapText="1"/>
      <protection/>
    </xf>
    <xf numFmtId="0" fontId="12" fillId="0" borderId="26" xfId="33" applyNumberFormat="1" applyFont="1" applyBorder="1" applyAlignment="1">
      <alignment horizontal="center" vertical="center"/>
      <protection/>
    </xf>
    <xf numFmtId="0" fontId="12" fillId="0" borderId="28" xfId="33" applyNumberFormat="1" applyFont="1" applyBorder="1" applyAlignment="1">
      <alignment horizontal="center" vertical="center"/>
      <protection/>
    </xf>
    <xf numFmtId="0" fontId="12" fillId="0" borderId="17" xfId="33" applyNumberFormat="1" applyFont="1" applyBorder="1" applyAlignment="1">
      <alignment horizontal="center" vertical="center"/>
      <protection/>
    </xf>
    <xf numFmtId="49" fontId="12" fillId="0" borderId="26" xfId="33" applyNumberFormat="1" applyFont="1" applyBorder="1" applyAlignment="1">
      <alignment horizontal="center" vertical="center"/>
      <protection/>
    </xf>
    <xf numFmtId="0" fontId="23" fillId="0" borderId="28" xfId="33" applyFont="1" applyBorder="1" applyAlignment="1">
      <alignment horizontal="center" vertical="center"/>
      <protection/>
    </xf>
    <xf numFmtId="0" fontId="23" fillId="0" borderId="17" xfId="33" applyFont="1" applyBorder="1" applyAlignment="1">
      <alignment horizontal="center" vertical="center"/>
      <protection/>
    </xf>
    <xf numFmtId="0" fontId="13" fillId="0" borderId="29" xfId="33" applyFont="1" applyBorder="1" applyAlignment="1">
      <alignment horizontal="center" vertical="center" wrapText="1"/>
      <protection/>
    </xf>
    <xf numFmtId="0" fontId="13" fillId="0" borderId="25" xfId="33" applyFont="1" applyBorder="1" applyAlignment="1">
      <alignment horizontal="center" vertical="center" wrapText="1"/>
      <protection/>
    </xf>
    <xf numFmtId="0" fontId="13" fillId="0" borderId="29" xfId="33" applyFont="1" applyFill="1" applyBorder="1" applyAlignment="1">
      <alignment horizontal="center" vertical="center" wrapText="1"/>
      <protection/>
    </xf>
    <xf numFmtId="0" fontId="12" fillId="0" borderId="29" xfId="33" applyFont="1" applyFill="1" applyBorder="1" applyAlignment="1">
      <alignment horizontal="center" vertical="center" wrapText="1"/>
      <protection/>
    </xf>
    <xf numFmtId="0" fontId="13" fillId="34" borderId="23" xfId="33" applyFont="1" applyFill="1" applyBorder="1" applyAlignment="1">
      <alignment horizontal="center" vertical="center" wrapText="1"/>
      <protection/>
    </xf>
    <xf numFmtId="0" fontId="13" fillId="34" borderId="57" xfId="33" applyFont="1" applyFill="1" applyBorder="1" applyAlignment="1">
      <alignment horizontal="center" vertical="center" wrapText="1"/>
      <protection/>
    </xf>
    <xf numFmtId="0" fontId="13" fillId="34" borderId="58" xfId="33" applyFont="1" applyFill="1" applyBorder="1" applyAlignment="1">
      <alignment horizontal="center" vertical="center" wrapText="1"/>
      <protection/>
    </xf>
    <xf numFmtId="0" fontId="13" fillId="0" borderId="26" xfId="33" applyFont="1" applyFill="1" applyBorder="1" applyAlignment="1">
      <alignment horizontal="center" vertical="center" wrapText="1"/>
      <protection/>
    </xf>
    <xf numFmtId="0" fontId="13" fillId="0" borderId="28" xfId="33" applyFont="1" applyFill="1" applyBorder="1" applyAlignment="1">
      <alignment horizontal="center" vertical="center" wrapText="1"/>
      <protection/>
    </xf>
    <xf numFmtId="0" fontId="13" fillId="0" borderId="17" xfId="33" applyFont="1" applyFill="1" applyBorder="1" applyAlignment="1">
      <alignment horizontal="center" vertical="center" wrapText="1"/>
      <protection/>
    </xf>
    <xf numFmtId="177" fontId="12" fillId="0" borderId="59" xfId="33" applyNumberFormat="1" applyFont="1" applyFill="1" applyBorder="1" applyAlignment="1">
      <alignment horizontal="center" vertical="center"/>
      <protection/>
    </xf>
    <xf numFmtId="177" fontId="12" fillId="0" borderId="60" xfId="33" applyNumberFormat="1" applyFont="1" applyFill="1" applyBorder="1" applyAlignment="1">
      <alignment horizontal="center" vertical="center"/>
      <protection/>
    </xf>
    <xf numFmtId="177" fontId="12" fillId="0" borderId="61" xfId="33" applyNumberFormat="1" applyFont="1" applyFill="1" applyBorder="1" applyAlignment="1">
      <alignment horizontal="center" vertical="center"/>
      <protection/>
    </xf>
    <xf numFmtId="177" fontId="12" fillId="0" borderId="62" xfId="33" applyNumberFormat="1" applyFont="1" applyFill="1" applyBorder="1" applyAlignment="1">
      <alignment horizontal="center" vertical="center"/>
      <protection/>
    </xf>
    <xf numFmtId="177" fontId="12" fillId="0" borderId="0" xfId="33" applyNumberFormat="1" applyFont="1" applyFill="1" applyBorder="1" applyAlignment="1">
      <alignment horizontal="center" vertical="center"/>
      <protection/>
    </xf>
    <xf numFmtId="177" fontId="12" fillId="0" borderId="53" xfId="33" applyNumberFormat="1" applyFont="1" applyFill="1" applyBorder="1" applyAlignment="1">
      <alignment horizontal="center" vertical="center"/>
      <protection/>
    </xf>
    <xf numFmtId="177" fontId="12" fillId="0" borderId="30" xfId="33" applyNumberFormat="1" applyFont="1" applyFill="1" applyBorder="1" applyAlignment="1">
      <alignment horizontal="center" vertical="center"/>
      <protection/>
    </xf>
    <xf numFmtId="177" fontId="12" fillId="0" borderId="56" xfId="33" applyNumberFormat="1" applyFont="1" applyFill="1" applyBorder="1" applyAlignment="1">
      <alignment horizontal="center" vertical="center"/>
      <protection/>
    </xf>
    <xf numFmtId="177" fontId="12" fillId="0" borderId="55" xfId="33" applyNumberFormat="1" applyFont="1" applyFill="1" applyBorder="1" applyAlignment="1">
      <alignment horizontal="center" vertical="center"/>
      <protection/>
    </xf>
    <xf numFmtId="177" fontId="12" fillId="0" borderId="28" xfId="33" applyNumberFormat="1" applyFont="1" applyFill="1" applyBorder="1" applyAlignment="1">
      <alignment horizontal="center" vertical="center" wrapText="1"/>
      <protection/>
    </xf>
    <xf numFmtId="177" fontId="12" fillId="0" borderId="17" xfId="33" applyNumberFormat="1" applyFont="1" applyFill="1" applyBorder="1" applyAlignment="1">
      <alignment horizontal="center" vertical="center" wrapText="1"/>
      <protection/>
    </xf>
    <xf numFmtId="0" fontId="13" fillId="0" borderId="25" xfId="33" applyFont="1" applyFill="1" applyBorder="1" applyAlignment="1">
      <alignment horizontal="center" vertical="center" wrapText="1"/>
      <protection/>
    </xf>
    <xf numFmtId="0" fontId="16" fillId="0" borderId="0" xfId="33" applyFont="1" applyAlignment="1">
      <alignment horizontal="left" wrapText="1"/>
      <protection/>
    </xf>
    <xf numFmtId="0" fontId="20" fillId="0" borderId="0" xfId="33" applyFont="1" applyAlignment="1">
      <alignment horizontal="center"/>
      <protection/>
    </xf>
    <xf numFmtId="0" fontId="21" fillId="0" borderId="0" xfId="33" applyFont="1" applyAlignment="1">
      <alignment horizontal="center"/>
      <protection/>
    </xf>
    <xf numFmtId="0" fontId="20" fillId="0" borderId="0" xfId="33" applyFont="1" applyBorder="1" applyAlignment="1">
      <alignment horizontal="left" vertical="center"/>
      <protection/>
    </xf>
    <xf numFmtId="0" fontId="21" fillId="0" borderId="0" xfId="33" applyFont="1" applyBorder="1" applyAlignment="1">
      <alignment horizontal="left" vertical="center"/>
      <protection/>
    </xf>
    <xf numFmtId="0" fontId="13" fillId="34" borderId="63" xfId="33" applyFont="1" applyFill="1" applyBorder="1" applyAlignment="1">
      <alignment horizontal="center" vertical="center" wrapText="1"/>
      <protection/>
    </xf>
    <xf numFmtId="0" fontId="12" fillId="34" borderId="64" xfId="33" applyFont="1" applyFill="1" applyBorder="1" applyAlignment="1">
      <alignment horizontal="center" vertical="center" wrapText="1"/>
      <protection/>
    </xf>
    <xf numFmtId="0" fontId="13" fillId="34" borderId="12" xfId="33" applyFont="1" applyFill="1" applyBorder="1" applyAlignment="1">
      <alignment horizontal="center" vertical="center" wrapText="1"/>
      <protection/>
    </xf>
    <xf numFmtId="0" fontId="13" fillId="34" borderId="65" xfId="33" applyFont="1" applyFill="1" applyBorder="1" applyAlignment="1">
      <alignment horizontal="center" vertical="center" wrapText="1"/>
      <protection/>
    </xf>
    <xf numFmtId="0" fontId="13" fillId="34" borderId="64" xfId="33" applyFont="1" applyFill="1" applyBorder="1" applyAlignment="1">
      <alignment horizontal="center" vertical="center" wrapText="1"/>
      <protection/>
    </xf>
    <xf numFmtId="0" fontId="13" fillId="0" borderId="36" xfId="33" applyFont="1" applyFill="1" applyBorder="1" applyAlignment="1">
      <alignment horizontal="center" vertical="center" wrapText="1"/>
      <protection/>
    </xf>
    <xf numFmtId="0" fontId="12" fillId="0" borderId="36" xfId="33" applyFont="1" applyFill="1" applyBorder="1" applyAlignment="1">
      <alignment horizontal="center" vertical="center" wrapText="1"/>
      <protection/>
    </xf>
    <xf numFmtId="0" fontId="12" fillId="0" borderId="28" xfId="33" applyFont="1" applyFill="1" applyBorder="1" applyAlignment="1">
      <alignment horizontal="center" vertical="center" wrapText="1"/>
      <protection/>
    </xf>
    <xf numFmtId="0" fontId="8" fillId="0" borderId="39" xfId="33" applyFont="1" applyFill="1" applyBorder="1" applyAlignment="1">
      <alignment horizontal="left" vertical="center" wrapText="1"/>
      <protection/>
    </xf>
    <xf numFmtId="0" fontId="8" fillId="0" borderId="28" xfId="33" applyFont="1" applyFill="1" applyBorder="1" applyAlignment="1">
      <alignment horizontal="left" vertical="center" wrapText="1"/>
      <protection/>
    </xf>
    <xf numFmtId="0" fontId="8" fillId="0" borderId="66" xfId="33" applyFont="1" applyFill="1" applyBorder="1" applyAlignment="1">
      <alignment horizontal="left" vertical="center" wrapText="1"/>
      <protection/>
    </xf>
    <xf numFmtId="177" fontId="12" fillId="0" borderId="67" xfId="33" applyNumberFormat="1" applyFont="1" applyFill="1" applyBorder="1" applyAlignment="1">
      <alignment horizontal="center" vertical="center"/>
      <protection/>
    </xf>
    <xf numFmtId="177" fontId="12" fillId="0" borderId="68" xfId="33" applyNumberFormat="1" applyFont="1" applyFill="1" applyBorder="1" applyAlignment="1">
      <alignment horizontal="center" vertical="center"/>
      <protection/>
    </xf>
    <xf numFmtId="177" fontId="12" fillId="0" borderId="69" xfId="33" applyNumberFormat="1" applyFont="1" applyFill="1" applyBorder="1" applyAlignment="1">
      <alignment horizontal="center" vertical="center"/>
      <protection/>
    </xf>
    <xf numFmtId="177" fontId="12" fillId="0" borderId="16" xfId="33" applyNumberFormat="1" applyFont="1" applyFill="1" applyBorder="1" applyAlignment="1">
      <alignment horizontal="center" vertical="center" wrapText="1"/>
      <protection/>
    </xf>
    <xf numFmtId="177" fontId="12" fillId="0" borderId="26" xfId="33" applyNumberFormat="1" applyFont="1" applyFill="1" applyBorder="1" applyAlignment="1">
      <alignment horizontal="center" vertical="center" wrapText="1"/>
      <protection/>
    </xf>
    <xf numFmtId="0" fontId="17" fillId="0" borderId="48" xfId="33" applyFont="1" applyBorder="1" applyAlignment="1">
      <alignment wrapText="1"/>
      <protection/>
    </xf>
    <xf numFmtId="0" fontId="5" fillId="0" borderId="49" xfId="33" applyFont="1" applyBorder="1" applyAlignment="1">
      <alignment wrapText="1"/>
      <protection/>
    </xf>
    <xf numFmtId="0" fontId="1" fillId="0" borderId="45" xfId="33" applyFont="1" applyBorder="1" applyAlignment="1">
      <alignment wrapText="1"/>
      <protection/>
    </xf>
    <xf numFmtId="0" fontId="17" fillId="33" borderId="48" xfId="33" applyFont="1" applyFill="1" applyBorder="1" applyAlignment="1">
      <alignment vertical="center" wrapText="1"/>
      <protection/>
    </xf>
    <xf numFmtId="0" fontId="5" fillId="33" borderId="49" xfId="33" applyFont="1" applyFill="1" applyBorder="1" applyAlignment="1">
      <alignment vertical="center" wrapText="1"/>
      <protection/>
    </xf>
    <xf numFmtId="0" fontId="5" fillId="0" borderId="49" xfId="33" applyFont="1" applyBorder="1" applyAlignment="1">
      <alignment vertical="center"/>
      <protection/>
    </xf>
    <xf numFmtId="0" fontId="5" fillId="0" borderId="45" xfId="33" applyFont="1" applyBorder="1" applyAlignment="1">
      <alignment vertical="center"/>
      <protection/>
    </xf>
    <xf numFmtId="0" fontId="17" fillId="0" borderId="46" xfId="33" applyFont="1" applyBorder="1" applyAlignment="1">
      <alignment vertical="center" wrapText="1"/>
      <protection/>
    </xf>
    <xf numFmtId="0" fontId="5" fillId="0" borderId="47" xfId="33" applyFont="1" applyBorder="1" applyAlignment="1">
      <alignment vertical="center"/>
      <protection/>
    </xf>
    <xf numFmtId="0" fontId="17" fillId="33" borderId="48" xfId="33" applyFont="1" applyFill="1" applyBorder="1" applyAlignment="1">
      <alignment horizontal="left" vertical="center" wrapText="1"/>
      <protection/>
    </xf>
    <xf numFmtId="0" fontId="5" fillId="33" borderId="49" xfId="33" applyFont="1" applyFill="1" applyBorder="1" applyAlignment="1">
      <alignment horizontal="left" vertical="center" wrapText="1"/>
      <protection/>
    </xf>
    <xf numFmtId="0" fontId="5" fillId="33" borderId="45" xfId="33" applyFont="1" applyFill="1" applyBorder="1" applyAlignment="1">
      <alignment vertical="center"/>
      <protection/>
    </xf>
    <xf numFmtId="0" fontId="8" fillId="0" borderId="70" xfId="33" applyFont="1" applyFill="1" applyBorder="1" applyAlignment="1">
      <alignment horizontal="center" vertical="center" wrapText="1"/>
      <protection/>
    </xf>
    <xf numFmtId="0" fontId="3" fillId="0" borderId="36" xfId="33" applyBorder="1" applyAlignment="1">
      <alignment horizontal="center" vertical="center" wrapText="1"/>
      <protection/>
    </xf>
    <xf numFmtId="0" fontId="3" fillId="0" borderId="71" xfId="33" applyBorder="1" applyAlignment="1">
      <alignment horizontal="center" vertical="center" wrapText="1"/>
      <protection/>
    </xf>
    <xf numFmtId="0" fontId="5" fillId="0" borderId="16" xfId="33" applyFont="1" applyFill="1" applyBorder="1" applyAlignment="1">
      <alignment vertical="center" wrapText="1"/>
      <protection/>
    </xf>
    <xf numFmtId="0" fontId="5" fillId="0" borderId="31" xfId="33" applyFont="1" applyFill="1" applyBorder="1" applyAlignment="1">
      <alignment vertical="center" wrapText="1"/>
      <protection/>
    </xf>
    <xf numFmtId="0" fontId="5" fillId="0" borderId="45" xfId="33" applyFont="1" applyFill="1" applyBorder="1" applyAlignment="1">
      <alignment vertical="center" wrapText="1"/>
      <protection/>
    </xf>
    <xf numFmtId="0" fontId="17" fillId="33" borderId="72" xfId="33" applyFont="1" applyFill="1" applyBorder="1" applyAlignment="1">
      <alignment horizontal="left" vertical="center"/>
      <protection/>
    </xf>
    <xf numFmtId="0" fontId="5" fillId="33" borderId="16" xfId="33" applyFont="1" applyFill="1" applyBorder="1" applyAlignment="1">
      <alignment horizontal="left" vertical="center"/>
      <protection/>
    </xf>
    <xf numFmtId="0" fontId="17" fillId="0" borderId="72" xfId="33" applyFont="1" applyBorder="1" applyAlignment="1">
      <alignment horizontal="center" vertical="center" wrapText="1"/>
      <protection/>
    </xf>
    <xf numFmtId="0" fontId="5" fillId="0" borderId="72" xfId="33" applyFont="1" applyBorder="1" applyAlignment="1">
      <alignment horizontal="center" vertical="center" wrapText="1"/>
      <protection/>
    </xf>
    <xf numFmtId="0" fontId="5" fillId="0" borderId="16" xfId="33" applyFont="1" applyBorder="1" applyAlignment="1">
      <alignment horizontal="left" vertical="center" wrapText="1"/>
      <protection/>
    </xf>
    <xf numFmtId="0" fontId="5" fillId="0" borderId="16" xfId="33" applyFont="1" applyFill="1" applyBorder="1" applyAlignment="1">
      <alignment horizontal="center" vertical="center"/>
      <protection/>
    </xf>
    <xf numFmtId="0" fontId="16" fillId="0" borderId="16" xfId="33" applyFont="1" applyBorder="1" applyAlignment="1">
      <alignment horizontal="left" vertical="center" wrapText="1"/>
      <protection/>
    </xf>
    <xf numFmtId="0" fontId="5" fillId="0" borderId="16" xfId="33" applyFont="1" applyBorder="1" applyAlignment="1">
      <alignment vertical="center" wrapText="1"/>
      <protection/>
    </xf>
    <xf numFmtId="0" fontId="5" fillId="0" borderId="32" xfId="33" applyFont="1" applyBorder="1" applyAlignment="1">
      <alignment horizontal="left" vertical="center" wrapText="1"/>
      <protection/>
    </xf>
    <xf numFmtId="0" fontId="3" fillId="0" borderId="62" xfId="33" applyBorder="1" applyAlignment="1">
      <alignment vertical="center" wrapText="1"/>
      <protection/>
    </xf>
    <xf numFmtId="0" fontId="3" fillId="0" borderId="30" xfId="33" applyBorder="1" applyAlignment="1">
      <alignment vertical="center" wrapText="1"/>
      <protection/>
    </xf>
    <xf numFmtId="0" fontId="25" fillId="33" borderId="22" xfId="33" applyFont="1" applyFill="1" applyBorder="1" applyAlignment="1">
      <alignment horizontal="center" vertical="center"/>
      <protection/>
    </xf>
    <xf numFmtId="0" fontId="26" fillId="33" borderId="22" xfId="33" applyFont="1" applyFill="1" applyBorder="1" applyAlignment="1">
      <alignment horizontal="center" vertical="center"/>
      <protection/>
    </xf>
    <xf numFmtId="0" fontId="5" fillId="0" borderId="73" xfId="33" applyFont="1" applyBorder="1" applyAlignment="1">
      <alignment horizontal="center" vertical="center" wrapText="1"/>
      <protection/>
    </xf>
    <xf numFmtId="0" fontId="5" fillId="0" borderId="36" xfId="33" applyFont="1" applyBorder="1" applyAlignment="1">
      <alignment horizontal="center" vertical="center" wrapText="1"/>
      <protection/>
    </xf>
    <xf numFmtId="0" fontId="5" fillId="0" borderId="17" xfId="33" applyFont="1" applyBorder="1" applyAlignment="1">
      <alignment horizontal="left" vertical="center" wrapText="1"/>
      <protection/>
    </xf>
    <xf numFmtId="177" fontId="17" fillId="0" borderId="39" xfId="33" applyNumberFormat="1" applyFont="1" applyFill="1" applyBorder="1" applyAlignment="1">
      <alignment horizontal="center" vertical="center" wrapText="1"/>
      <protection/>
    </xf>
    <xf numFmtId="177" fontId="3" fillId="0" borderId="28" xfId="33" applyNumberFormat="1" applyBorder="1" applyAlignment="1">
      <alignment horizontal="center" vertical="center" wrapText="1"/>
      <protection/>
    </xf>
    <xf numFmtId="177" fontId="3" fillId="0" borderId="17" xfId="33" applyNumberFormat="1" applyBorder="1" applyAlignment="1">
      <alignment horizontal="center" vertical="center" wrapText="1"/>
      <protection/>
    </xf>
    <xf numFmtId="177" fontId="3" fillId="0" borderId="28" xfId="33" applyNumberFormat="1" applyBorder="1" applyAlignment="1">
      <alignment horizontal="center"/>
      <protection/>
    </xf>
    <xf numFmtId="177" fontId="3" fillId="0" borderId="17" xfId="33" applyNumberFormat="1" applyBorder="1" applyAlignment="1">
      <alignment horizontal="center"/>
      <protection/>
    </xf>
    <xf numFmtId="0" fontId="16" fillId="0" borderId="31" xfId="33" applyFont="1" applyBorder="1" applyAlignment="1">
      <alignment horizontal="left" vertical="center" wrapText="1"/>
      <protection/>
    </xf>
    <xf numFmtId="0" fontId="16" fillId="0" borderId="45" xfId="33" applyFont="1" applyBorder="1" applyAlignment="1">
      <alignment horizontal="left" vertical="center" wrapText="1"/>
      <protection/>
    </xf>
    <xf numFmtId="0" fontId="5" fillId="0" borderId="31" xfId="33" applyFont="1" applyBorder="1" applyAlignment="1">
      <alignment horizontal="left" vertical="center" wrapText="1"/>
      <protection/>
    </xf>
    <xf numFmtId="0" fontId="5" fillId="0" borderId="45" xfId="33" applyFont="1" applyBorder="1" applyAlignment="1">
      <alignment horizontal="left" vertical="center" wrapText="1"/>
      <protection/>
    </xf>
    <xf numFmtId="177" fontId="5" fillId="0" borderId="39" xfId="33" applyNumberFormat="1" applyFont="1" applyBorder="1" applyAlignment="1">
      <alignment horizontal="center" vertical="center"/>
      <protection/>
    </xf>
    <xf numFmtId="177" fontId="5" fillId="0" borderId="28" xfId="33" applyNumberFormat="1" applyFont="1" applyBorder="1" applyAlignment="1">
      <alignment horizontal="center" vertical="center"/>
      <protection/>
    </xf>
    <xf numFmtId="177" fontId="5" fillId="0" borderId="66" xfId="33" applyNumberFormat="1" applyFont="1" applyBorder="1" applyAlignment="1">
      <alignment horizontal="center" vertical="center"/>
      <protection/>
    </xf>
    <xf numFmtId="0" fontId="17" fillId="0" borderId="25" xfId="33" applyFont="1" applyBorder="1" applyAlignment="1">
      <alignment horizontal="center" vertical="center" wrapText="1"/>
      <protection/>
    </xf>
    <xf numFmtId="0" fontId="5" fillId="0" borderId="18" xfId="33" applyFont="1" applyBorder="1" applyAlignment="1">
      <alignment horizontal="center" vertical="center" wrapText="1"/>
      <protection/>
    </xf>
    <xf numFmtId="0" fontId="5" fillId="0" borderId="27" xfId="33" applyFont="1" applyBorder="1" applyAlignment="1">
      <alignment horizontal="center" vertical="center" wrapText="1"/>
      <protection/>
    </xf>
    <xf numFmtId="0" fontId="5" fillId="0" borderId="26" xfId="33" applyFont="1" applyBorder="1" applyAlignment="1">
      <alignment horizontal="left" vertical="center" wrapText="1"/>
      <protection/>
    </xf>
    <xf numFmtId="0" fontId="11" fillId="0" borderId="27" xfId="33" applyFont="1" applyBorder="1" applyAlignment="1">
      <alignment horizontal="center" vertical="center" wrapText="1"/>
      <protection/>
    </xf>
    <xf numFmtId="0" fontId="11" fillId="0" borderId="29" xfId="33" applyFont="1" applyBorder="1" applyAlignment="1">
      <alignment horizontal="center" vertical="center" wrapText="1"/>
      <protection/>
    </xf>
    <xf numFmtId="0" fontId="11" fillId="0" borderId="25" xfId="33" applyFont="1" applyBorder="1" applyAlignment="1">
      <alignment horizontal="center" vertical="center" wrapText="1"/>
      <protection/>
    </xf>
    <xf numFmtId="0" fontId="6" fillId="0" borderId="0" xfId="33" applyFont="1" applyAlignment="1">
      <alignment horizontal="center"/>
      <protection/>
    </xf>
    <xf numFmtId="0" fontId="1" fillId="0" borderId="0" xfId="33" applyFont="1" applyAlignment="1">
      <alignment/>
      <protection/>
    </xf>
    <xf numFmtId="0" fontId="6" fillId="0" borderId="0" xfId="33" applyFont="1" applyBorder="1" applyAlignment="1">
      <alignment horizontal="left" vertical="center"/>
      <protection/>
    </xf>
    <xf numFmtId="0" fontId="7" fillId="0" borderId="0" xfId="33" applyFont="1" applyBorder="1" applyAlignment="1">
      <alignment horizontal="left" vertical="center"/>
      <protection/>
    </xf>
    <xf numFmtId="0" fontId="25" fillId="33" borderId="11" xfId="33" applyFont="1" applyFill="1" applyBorder="1" applyAlignment="1">
      <alignment horizontal="center" vertical="center"/>
      <protection/>
    </xf>
    <xf numFmtId="0" fontId="26" fillId="33" borderId="11" xfId="33" applyFont="1" applyFill="1" applyBorder="1" applyAlignment="1">
      <alignment horizontal="center" vertical="center"/>
      <protection/>
    </xf>
    <xf numFmtId="0" fontId="17" fillId="33" borderId="12" xfId="33" applyFont="1" applyFill="1" applyBorder="1" applyAlignment="1">
      <alignment horizontal="center" vertical="center" wrapText="1"/>
      <protection/>
    </xf>
    <xf numFmtId="0" fontId="5" fillId="0" borderId="64" xfId="33" applyFont="1" applyBorder="1" applyAlignment="1">
      <alignment horizontal="center" vertical="center" wrapText="1"/>
      <protection/>
    </xf>
    <xf numFmtId="0" fontId="5" fillId="0" borderId="71" xfId="33" applyFont="1" applyBorder="1" applyAlignment="1">
      <alignment horizontal="center" vertical="center" wrapText="1"/>
      <protection/>
    </xf>
    <xf numFmtId="0" fontId="5" fillId="0" borderId="70" xfId="33" applyFont="1" applyBorder="1" applyAlignment="1">
      <alignment horizontal="center" vertical="center" wrapText="1"/>
      <protection/>
    </xf>
    <xf numFmtId="0" fontId="17" fillId="0" borderId="59" xfId="33" applyFont="1" applyFill="1" applyBorder="1" applyAlignment="1">
      <alignment horizontal="center" vertical="center" wrapText="1"/>
      <protection/>
    </xf>
    <xf numFmtId="0" fontId="5" fillId="0" borderId="61" xfId="33" applyFont="1" applyBorder="1" applyAlignment="1">
      <alignment horizontal="center" vertical="center" wrapText="1"/>
      <protection/>
    </xf>
    <xf numFmtId="0" fontId="5" fillId="0" borderId="62" xfId="33" applyFont="1" applyBorder="1" applyAlignment="1">
      <alignment horizontal="center" vertical="center" wrapText="1"/>
      <protection/>
    </xf>
    <xf numFmtId="0" fontId="5" fillId="0" borderId="53" xfId="33" applyFont="1" applyBorder="1" applyAlignment="1">
      <alignment horizontal="center" vertical="center" wrapText="1"/>
      <protection/>
    </xf>
    <xf numFmtId="0" fontId="5" fillId="0" borderId="67" xfId="33" applyFont="1" applyBorder="1" applyAlignment="1">
      <alignment horizontal="center" vertical="center" wrapText="1"/>
      <protection/>
    </xf>
    <xf numFmtId="0" fontId="5" fillId="0" borderId="69" xfId="33" applyFont="1" applyBorder="1" applyAlignment="1">
      <alignment horizontal="center" vertical="center" wrapText="1"/>
      <protection/>
    </xf>
    <xf numFmtId="177" fontId="5" fillId="0" borderId="39" xfId="33" applyNumberFormat="1" applyFont="1" applyBorder="1" applyAlignment="1">
      <alignment horizontal="center" vertical="center" wrapText="1"/>
      <protection/>
    </xf>
    <xf numFmtId="177" fontId="5" fillId="0" borderId="28" xfId="33" applyNumberFormat="1" applyFont="1" applyBorder="1" applyAlignment="1">
      <alignment horizontal="center" vertical="center" wrapText="1"/>
      <protection/>
    </xf>
    <xf numFmtId="177" fontId="5" fillId="0" borderId="66" xfId="33" applyNumberFormat="1" applyFont="1" applyBorder="1" applyAlignment="1">
      <alignment horizontal="center" vertical="center" wrapText="1"/>
      <protection/>
    </xf>
    <xf numFmtId="0" fontId="5" fillId="33" borderId="49" xfId="33" applyFont="1" applyFill="1" applyBorder="1" applyAlignment="1">
      <alignment vertical="center"/>
      <protection/>
    </xf>
    <xf numFmtId="0" fontId="17" fillId="0" borderId="74" xfId="33" applyFont="1" applyBorder="1" applyAlignment="1">
      <alignment vertical="center" wrapText="1"/>
      <protection/>
    </xf>
    <xf numFmtId="0" fontId="5" fillId="0" borderId="34" xfId="33" applyFont="1" applyBorder="1" applyAlignment="1">
      <alignment vertical="center"/>
      <protection/>
    </xf>
    <xf numFmtId="0" fontId="17" fillId="0" borderId="36" xfId="33" applyFont="1" applyBorder="1" applyAlignment="1">
      <alignment horizontal="center" vertical="center" wrapText="1"/>
      <protection/>
    </xf>
    <xf numFmtId="0" fontId="5" fillId="0" borderId="28" xfId="33" applyNumberFormat="1" applyFont="1" applyBorder="1" applyAlignment="1">
      <alignment horizontal="center" vertical="center"/>
      <protection/>
    </xf>
    <xf numFmtId="0" fontId="17" fillId="33" borderId="37" xfId="33" applyFont="1" applyFill="1" applyBorder="1" applyAlignment="1">
      <alignment horizontal="left" vertical="center" wrapText="1"/>
      <protection/>
    </xf>
    <xf numFmtId="0" fontId="16" fillId="0" borderId="57" xfId="33" applyFont="1" applyBorder="1" applyAlignment="1">
      <alignment horizontal="left" vertical="center" wrapText="1"/>
      <protection/>
    </xf>
    <xf numFmtId="0" fontId="5" fillId="33" borderId="23" xfId="33" applyFont="1" applyFill="1" applyBorder="1" applyAlignment="1">
      <alignment horizontal="center" vertical="center"/>
      <protection/>
    </xf>
    <xf numFmtId="0" fontId="16" fillId="0" borderId="58" xfId="33" applyFont="1" applyBorder="1" applyAlignment="1">
      <alignment horizontal="center" vertical="center"/>
      <protection/>
    </xf>
    <xf numFmtId="49" fontId="5" fillId="0" borderId="75" xfId="33" applyNumberFormat="1" applyFont="1" applyBorder="1" applyAlignment="1">
      <alignment horizontal="center" vertical="center"/>
      <protection/>
    </xf>
    <xf numFmtId="49" fontId="5" fillId="0" borderId="66" xfId="33" applyNumberFormat="1" applyFont="1" applyBorder="1" applyAlignment="1">
      <alignment horizontal="center" vertical="center"/>
      <protection/>
    </xf>
    <xf numFmtId="0" fontId="16" fillId="0" borderId="75" xfId="33" applyFont="1" applyBorder="1" applyAlignment="1">
      <alignment/>
      <protection/>
    </xf>
    <xf numFmtId="0" fontId="16" fillId="0" borderId="66" xfId="33" applyFont="1" applyBorder="1" applyAlignment="1">
      <alignment/>
      <protection/>
    </xf>
    <xf numFmtId="0" fontId="17" fillId="0" borderId="73" xfId="33" applyFont="1" applyBorder="1" applyAlignment="1">
      <alignment horizontal="center" vertical="center" wrapText="1"/>
      <protection/>
    </xf>
    <xf numFmtId="0" fontId="5" fillId="0" borderId="16" xfId="33" applyFont="1" applyBorder="1" applyAlignment="1">
      <alignment horizontal="center" vertical="center"/>
      <protection/>
    </xf>
    <xf numFmtId="0" fontId="16" fillId="0" borderId="36" xfId="33" applyFont="1" applyBorder="1" applyAlignment="1">
      <alignment horizontal="center" vertical="center"/>
      <protection/>
    </xf>
    <xf numFmtId="0" fontId="16" fillId="0" borderId="76" xfId="33" applyFont="1" applyBorder="1" applyAlignment="1">
      <alignment horizontal="center" vertical="center"/>
      <protection/>
    </xf>
    <xf numFmtId="177" fontId="5" fillId="0" borderId="39" xfId="33" applyNumberFormat="1" applyFont="1" applyFill="1" applyBorder="1" applyAlignment="1">
      <alignment horizontal="center" vertical="center" wrapText="1"/>
      <protection/>
    </xf>
    <xf numFmtId="0" fontId="17" fillId="0" borderId="40" xfId="33" applyFont="1" applyBorder="1" applyAlignment="1">
      <alignment horizontal="left" vertical="center" wrapText="1"/>
      <protection/>
    </xf>
    <xf numFmtId="0" fontId="5" fillId="0" borderId="29" xfId="33" applyFont="1" applyBorder="1" applyAlignment="1">
      <alignment vertical="center" wrapText="1"/>
      <protection/>
    </xf>
    <xf numFmtId="0" fontId="5" fillId="0" borderId="77" xfId="33" applyFont="1" applyBorder="1" applyAlignment="1">
      <alignment vertical="center" wrapText="1"/>
      <protection/>
    </xf>
    <xf numFmtId="0" fontId="17" fillId="0" borderId="48" xfId="33" applyFont="1" applyBorder="1" applyAlignment="1">
      <alignment vertical="center" wrapText="1"/>
      <protection/>
    </xf>
    <xf numFmtId="0" fontId="17" fillId="33" borderId="78" xfId="33" applyFont="1" applyFill="1" applyBorder="1" applyAlignment="1">
      <alignment horizontal="left" vertical="center" wrapText="1"/>
      <protection/>
    </xf>
    <xf numFmtId="0" fontId="16" fillId="0" borderId="41" xfId="33" applyFont="1" applyBorder="1" applyAlignment="1">
      <alignment horizontal="left" vertical="center" wrapText="1"/>
      <protection/>
    </xf>
    <xf numFmtId="177" fontId="5" fillId="0" borderId="28" xfId="33" applyNumberFormat="1" applyFont="1" applyFill="1" applyBorder="1" applyAlignment="1">
      <alignment horizontal="center" vertical="center" wrapText="1"/>
      <protection/>
    </xf>
    <xf numFmtId="177" fontId="5" fillId="0" borderId="66" xfId="33" applyNumberFormat="1" applyFont="1" applyFill="1" applyBorder="1" applyAlignment="1">
      <alignment horizontal="center" vertical="center" wrapText="1"/>
      <protection/>
    </xf>
    <xf numFmtId="0" fontId="6" fillId="0" borderId="0" xfId="33" applyFont="1" applyBorder="1" applyAlignment="1">
      <alignment horizontal="center"/>
      <protection/>
    </xf>
    <xf numFmtId="0" fontId="7" fillId="0" borderId="0" xfId="33" applyFont="1" applyBorder="1" applyAlignment="1">
      <alignment horizontal="center"/>
      <protection/>
    </xf>
    <xf numFmtId="0" fontId="6" fillId="0" borderId="0" xfId="33" applyFont="1" applyBorder="1" applyAlignment="1">
      <alignment horizontal="left"/>
      <protection/>
    </xf>
    <xf numFmtId="0" fontId="7" fillId="0" borderId="0" xfId="33" applyFont="1" applyBorder="1" applyAlignment="1">
      <alignment horizontal="left"/>
      <protection/>
    </xf>
    <xf numFmtId="0" fontId="5" fillId="33" borderId="65" xfId="33" applyFont="1" applyFill="1" applyBorder="1" applyAlignment="1">
      <alignment horizontal="center" vertical="center" wrapText="1"/>
      <protection/>
    </xf>
    <xf numFmtId="0" fontId="17" fillId="0" borderId="59" xfId="33" applyFont="1" applyBorder="1" applyAlignment="1">
      <alignment horizontal="center" vertical="center" wrapText="1"/>
      <protection/>
    </xf>
    <xf numFmtId="0" fontId="5" fillId="0" borderId="60" xfId="33" applyFont="1" applyBorder="1" applyAlignment="1">
      <alignment horizontal="center" vertical="center" wrapText="1"/>
      <protection/>
    </xf>
    <xf numFmtId="0" fontId="5" fillId="0" borderId="0" xfId="33" applyFont="1" applyAlignment="1">
      <alignment horizontal="center" vertical="center" wrapText="1"/>
      <protection/>
    </xf>
    <xf numFmtId="178" fontId="5" fillId="0" borderId="59" xfId="33" applyNumberFormat="1" applyFont="1" applyBorder="1" applyAlignment="1">
      <alignment horizontal="center" vertical="center" wrapText="1"/>
      <protection/>
    </xf>
    <xf numFmtId="178" fontId="5" fillId="0" borderId="62" xfId="33" applyNumberFormat="1" applyFont="1" applyBorder="1" applyAlignment="1">
      <alignment horizontal="center" vertical="center"/>
      <protection/>
    </xf>
    <xf numFmtId="0" fontId="17" fillId="0" borderId="40" xfId="33" applyFont="1" applyBorder="1" applyAlignment="1">
      <alignment horizontal="center" vertical="center" wrapText="1"/>
      <protection/>
    </xf>
    <xf numFmtId="0" fontId="5" fillId="0" borderId="29" xfId="33" applyFont="1" applyBorder="1" applyAlignment="1">
      <alignment horizontal="center" vertical="center" wrapText="1"/>
      <protection/>
    </xf>
    <xf numFmtId="0" fontId="8" fillId="0" borderId="50" xfId="33" applyFont="1" applyBorder="1" applyAlignment="1">
      <alignment vertical="center" wrapText="1"/>
      <protection/>
    </xf>
    <xf numFmtId="0" fontId="9" fillId="0" borderId="79" xfId="33" applyFont="1" applyBorder="1" applyAlignment="1">
      <alignment vertical="center"/>
      <protection/>
    </xf>
    <xf numFmtId="0" fontId="16" fillId="0" borderId="79" xfId="33" applyFont="1" applyBorder="1" applyAlignment="1">
      <alignment vertical="center"/>
      <protection/>
    </xf>
    <xf numFmtId="0" fontId="16" fillId="0" borderId="51" xfId="33" applyFont="1" applyBorder="1" applyAlignment="1">
      <alignment vertical="center"/>
      <protection/>
    </xf>
    <xf numFmtId="0" fontId="8" fillId="33" borderId="37" xfId="33" applyFont="1" applyFill="1" applyBorder="1" applyAlignment="1">
      <alignment vertical="center" wrapText="1"/>
      <protection/>
    </xf>
    <xf numFmtId="0" fontId="9" fillId="33" borderId="57" xfId="33" applyFont="1" applyFill="1" applyBorder="1" applyAlignment="1">
      <alignment wrapText="1"/>
      <protection/>
    </xf>
    <xf numFmtId="0" fontId="9" fillId="0" borderId="57" xfId="33" applyFont="1" applyBorder="1" applyAlignment="1">
      <alignment/>
      <protection/>
    </xf>
    <xf numFmtId="0" fontId="9" fillId="0" borderId="58" xfId="33" applyFont="1" applyBorder="1" applyAlignment="1">
      <alignment/>
      <protection/>
    </xf>
    <xf numFmtId="0" fontId="8" fillId="0" borderId="74" xfId="33" applyFont="1" applyBorder="1" applyAlignment="1">
      <alignment horizontal="left" vertical="center" wrapText="1"/>
      <protection/>
    </xf>
    <xf numFmtId="0" fontId="9" fillId="0" borderId="34" xfId="33" applyFont="1" applyBorder="1" applyAlignment="1">
      <alignment horizontal="left" vertical="center"/>
      <protection/>
    </xf>
    <xf numFmtId="0" fontId="9" fillId="0" borderId="80" xfId="33" applyFont="1" applyBorder="1" applyAlignment="1">
      <alignment horizontal="left" vertical="center"/>
      <protection/>
    </xf>
    <xf numFmtId="0" fontId="8" fillId="0" borderId="73" xfId="33" applyFont="1" applyBorder="1" applyAlignment="1">
      <alignment horizontal="center" vertical="center" wrapText="1"/>
      <protection/>
    </xf>
    <xf numFmtId="0" fontId="9" fillId="0" borderId="76" xfId="33" applyFont="1" applyBorder="1" applyAlignment="1">
      <alignment horizontal="center" vertical="center" wrapText="1"/>
      <protection/>
    </xf>
    <xf numFmtId="0" fontId="9" fillId="0" borderId="39" xfId="33" applyFont="1" applyBorder="1" applyAlignment="1">
      <alignment horizontal="center" vertical="center"/>
      <protection/>
    </xf>
    <xf numFmtId="0" fontId="9" fillId="0" borderId="66" xfId="33" applyFont="1" applyBorder="1" applyAlignment="1">
      <alignment horizontal="center" vertical="center"/>
      <protection/>
    </xf>
    <xf numFmtId="0" fontId="9" fillId="33" borderId="57" xfId="33" applyFont="1" applyFill="1" applyBorder="1" applyAlignment="1">
      <alignment/>
      <protection/>
    </xf>
    <xf numFmtId="0" fontId="16" fillId="0" borderId="57" xfId="33" applyFont="1" applyBorder="1" applyAlignment="1">
      <alignment/>
      <protection/>
    </xf>
    <xf numFmtId="0" fontId="16" fillId="0" borderId="58" xfId="33" applyFont="1" applyBorder="1" applyAlignment="1">
      <alignment/>
      <protection/>
    </xf>
    <xf numFmtId="0" fontId="8" fillId="0" borderId="38" xfId="33" applyFont="1" applyBorder="1" applyAlignment="1">
      <alignment horizontal="center" vertical="center" wrapText="1"/>
      <protection/>
    </xf>
    <xf numFmtId="0" fontId="9" fillId="0" borderId="52" xfId="33" applyFont="1" applyBorder="1" applyAlignment="1">
      <alignment horizontal="center" vertical="center" wrapText="1"/>
      <protection/>
    </xf>
    <xf numFmtId="177" fontId="9" fillId="0" borderId="14" xfId="33" applyNumberFormat="1" applyFont="1" applyBorder="1" applyAlignment="1">
      <alignment horizontal="center" vertical="center"/>
      <protection/>
    </xf>
    <xf numFmtId="177" fontId="9" fillId="0" borderId="16" xfId="33" applyNumberFormat="1" applyFont="1" applyBorder="1" applyAlignment="1">
      <alignment horizontal="center" vertical="center"/>
      <protection/>
    </xf>
    <xf numFmtId="177" fontId="12" fillId="0" borderId="39" xfId="33" applyNumberFormat="1" applyFont="1" applyBorder="1" applyAlignment="1">
      <alignment horizontal="center" vertical="center"/>
      <protection/>
    </xf>
    <xf numFmtId="177" fontId="12" fillId="0" borderId="28" xfId="33" applyNumberFormat="1" applyFont="1" applyBorder="1" applyAlignment="1">
      <alignment horizontal="center" vertical="center"/>
      <protection/>
    </xf>
    <xf numFmtId="177" fontId="12" fillId="0" borderId="66" xfId="33" applyNumberFormat="1" applyFont="1" applyBorder="1" applyAlignment="1">
      <alignment horizontal="center" vertical="center"/>
      <protection/>
    </xf>
    <xf numFmtId="177" fontId="9" fillId="0" borderId="51" xfId="33" applyNumberFormat="1" applyFont="1" applyBorder="1" applyAlignment="1">
      <alignment horizontal="center" vertical="center"/>
      <protection/>
    </xf>
    <xf numFmtId="177" fontId="9" fillId="0" borderId="53" xfId="33" applyNumberFormat="1" applyFont="1" applyBorder="1" applyAlignment="1">
      <alignment horizontal="center" vertical="center"/>
      <protection/>
    </xf>
    <xf numFmtId="0" fontId="8" fillId="0" borderId="36" xfId="33" applyFont="1" applyBorder="1" applyAlignment="1">
      <alignment horizontal="center" vertical="center" wrapText="1"/>
      <protection/>
    </xf>
    <xf numFmtId="0" fontId="9" fillId="0" borderId="36" xfId="33" applyFont="1" applyBorder="1" applyAlignment="1">
      <alignment horizontal="center" vertical="center" wrapText="1"/>
      <protection/>
    </xf>
    <xf numFmtId="0" fontId="12" fillId="0" borderId="26" xfId="33" applyFont="1" applyBorder="1" applyAlignment="1">
      <alignment vertical="center" wrapText="1"/>
      <protection/>
    </xf>
    <xf numFmtId="0" fontId="12" fillId="0" borderId="17" xfId="33" applyFont="1" applyBorder="1" applyAlignment="1">
      <alignment vertical="center" wrapText="1"/>
      <protection/>
    </xf>
    <xf numFmtId="0" fontId="12" fillId="0" borderId="66" xfId="33" applyFont="1" applyBorder="1" applyAlignment="1">
      <alignment vertical="center" wrapText="1"/>
      <protection/>
    </xf>
    <xf numFmtId="0" fontId="8" fillId="33" borderId="37" xfId="33" applyFont="1" applyFill="1" applyBorder="1" applyAlignment="1">
      <alignment vertical="center"/>
      <protection/>
    </xf>
    <xf numFmtId="0" fontId="16" fillId="0" borderId="57" xfId="33" applyFont="1" applyBorder="1" applyAlignment="1">
      <alignment vertical="center"/>
      <protection/>
    </xf>
    <xf numFmtId="0" fontId="16" fillId="0" borderId="58" xfId="33" applyFont="1" applyBorder="1" applyAlignment="1">
      <alignment vertical="center"/>
      <protection/>
    </xf>
    <xf numFmtId="0" fontId="8" fillId="0" borderId="40" xfId="33" applyFont="1" applyBorder="1" applyAlignment="1">
      <alignment vertical="center"/>
      <protection/>
    </xf>
    <xf numFmtId="0" fontId="8" fillId="0" borderId="25" xfId="33" applyFont="1" applyBorder="1" applyAlignment="1">
      <alignment vertical="center"/>
      <protection/>
    </xf>
    <xf numFmtId="0" fontId="8" fillId="0" borderId="27" xfId="33" applyFont="1" applyBorder="1" applyAlignment="1">
      <alignment vertical="center"/>
      <protection/>
    </xf>
    <xf numFmtId="0" fontId="9" fillId="0" borderId="17" xfId="33" applyFont="1" applyBorder="1" applyAlignment="1">
      <alignment horizontal="center" vertical="center"/>
      <protection/>
    </xf>
    <xf numFmtId="0" fontId="16" fillId="0" borderId="28" xfId="33" applyFont="1" applyBorder="1" applyAlignment="1">
      <alignment horizontal="center" vertical="center"/>
      <protection/>
    </xf>
    <xf numFmtId="0" fontId="16" fillId="0" borderId="17" xfId="33" applyFont="1" applyBorder="1" applyAlignment="1">
      <alignment horizontal="center" vertical="center"/>
      <protection/>
    </xf>
    <xf numFmtId="0" fontId="6" fillId="0" borderId="0" xfId="33" applyFont="1" applyAlignment="1">
      <alignment horizontal="center" vertical="center"/>
      <protection/>
    </xf>
    <xf numFmtId="0" fontId="7" fillId="0" borderId="0" xfId="33" applyFont="1" applyAlignment="1">
      <alignment horizontal="center" vertical="center"/>
      <protection/>
    </xf>
    <xf numFmtId="0" fontId="5" fillId="0" borderId="0" xfId="33" applyFont="1" applyAlignment="1">
      <alignment horizontal="center"/>
      <protection/>
    </xf>
    <xf numFmtId="0" fontId="6" fillId="0" borderId="34" xfId="33" applyFont="1" applyBorder="1" applyAlignment="1">
      <alignment horizontal="left"/>
      <protection/>
    </xf>
    <xf numFmtId="0" fontId="5" fillId="0" borderId="34" xfId="33" applyFont="1" applyBorder="1" applyAlignment="1">
      <alignment/>
      <protection/>
    </xf>
    <xf numFmtId="0" fontId="6" fillId="0" borderId="34" xfId="33" applyFont="1" applyBorder="1" applyAlignment="1">
      <alignment horizontal="left" vertical="center"/>
      <protection/>
    </xf>
    <xf numFmtId="0" fontId="5" fillId="0" borderId="34" xfId="33" applyFont="1" applyBorder="1" applyAlignment="1">
      <alignment horizontal="left" vertical="center"/>
      <protection/>
    </xf>
    <xf numFmtId="177" fontId="3" fillId="0" borderId="28" xfId="33" applyNumberFormat="1" applyFont="1" applyBorder="1" applyAlignment="1">
      <alignment horizontal="center" vertical="center"/>
      <protection/>
    </xf>
    <xf numFmtId="177" fontId="3" fillId="0" borderId="66" xfId="33" applyNumberFormat="1" applyFont="1" applyBorder="1" applyAlignment="1">
      <alignment horizontal="center" vertical="center"/>
      <protection/>
    </xf>
    <xf numFmtId="0" fontId="78" fillId="0" borderId="79" xfId="0" applyFont="1" applyBorder="1" applyAlignment="1">
      <alignment horizontal="center" vertical="center"/>
    </xf>
    <xf numFmtId="0" fontId="18" fillId="0" borderId="0" xfId="0" applyFont="1" applyFill="1" applyBorder="1" applyAlignment="1">
      <alignment horizontal="left" vertical="center"/>
    </xf>
    <xf numFmtId="0" fontId="18" fillId="0" borderId="0" xfId="0" applyFont="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40"/>
  <sheetViews>
    <sheetView tabSelected="1" zoomScalePageLayoutView="0" workbookViewId="0" topLeftCell="A1">
      <selection activeCell="C21" sqref="C21"/>
    </sheetView>
  </sheetViews>
  <sheetFormatPr defaultColWidth="9.00390625" defaultRowHeight="15.75"/>
  <cols>
    <col min="1" max="1" width="6.125" style="91" customWidth="1"/>
    <col min="2" max="2" width="5.125" style="91" customWidth="1"/>
    <col min="3" max="3" width="40.625" style="115" customWidth="1"/>
    <col min="4" max="4" width="15.625" style="115" customWidth="1"/>
    <col min="5" max="5" width="6.125" style="116" customWidth="1"/>
    <col min="6" max="6" width="4.375" style="116" customWidth="1"/>
    <col min="7" max="8" width="7.25390625" style="116" customWidth="1"/>
    <col min="9" max="9" width="14.00390625" style="113" customWidth="1"/>
    <col min="10" max="10" width="9.00390625" style="91" customWidth="1"/>
    <col min="11" max="26" width="9.00390625" style="197" customWidth="1"/>
    <col min="27" max="16384" width="9.00390625" style="91" customWidth="1"/>
  </cols>
  <sheetData>
    <row r="1" spans="1:26" s="67" customFormat="1" ht="16.5">
      <c r="A1" s="64" t="s">
        <v>64</v>
      </c>
      <c r="B1" s="65"/>
      <c r="C1" s="66"/>
      <c r="D1" s="299"/>
      <c r="E1" s="299"/>
      <c r="F1" s="299"/>
      <c r="G1" s="299"/>
      <c r="H1" s="299"/>
      <c r="I1" s="299"/>
      <c r="K1" s="194"/>
      <c r="L1" s="194"/>
      <c r="M1" s="194"/>
      <c r="N1" s="194"/>
      <c r="O1" s="194"/>
      <c r="P1" s="194"/>
      <c r="Q1" s="194"/>
      <c r="R1" s="194"/>
      <c r="S1" s="194"/>
      <c r="T1" s="194"/>
      <c r="U1" s="194"/>
      <c r="V1" s="194"/>
      <c r="W1" s="194"/>
      <c r="X1" s="194"/>
      <c r="Y1" s="194"/>
      <c r="Z1" s="194"/>
    </row>
    <row r="2" spans="1:26" s="67" customFormat="1" ht="20.25" customHeight="1">
      <c r="A2" s="300" t="s">
        <v>298</v>
      </c>
      <c r="B2" s="301"/>
      <c r="C2" s="301"/>
      <c r="D2" s="301"/>
      <c r="E2" s="301"/>
      <c r="F2" s="301"/>
      <c r="G2" s="301"/>
      <c r="H2" s="301"/>
      <c r="I2" s="301"/>
      <c r="K2" s="194"/>
      <c r="L2" s="194"/>
      <c r="M2" s="194"/>
      <c r="N2" s="194"/>
      <c r="O2" s="194"/>
      <c r="P2" s="194"/>
      <c r="Q2" s="194"/>
      <c r="R2" s="194"/>
      <c r="S2" s="194"/>
      <c r="T2" s="194"/>
      <c r="U2" s="194"/>
      <c r="V2" s="194"/>
      <c r="W2" s="194"/>
      <c r="X2" s="194"/>
      <c r="Y2" s="194"/>
      <c r="Z2" s="194"/>
    </row>
    <row r="3" spans="1:26" s="67" customFormat="1" ht="33.75" customHeight="1">
      <c r="A3" s="68" t="s">
        <v>293</v>
      </c>
      <c r="B3" s="69"/>
      <c r="C3" s="70"/>
      <c r="D3" s="71"/>
      <c r="E3" s="302" t="s">
        <v>294</v>
      </c>
      <c r="F3" s="303"/>
      <c r="G3" s="303"/>
      <c r="H3" s="303"/>
      <c r="I3" s="303"/>
      <c r="K3" s="194"/>
      <c r="L3" s="194"/>
      <c r="M3" s="194"/>
      <c r="N3" s="194"/>
      <c r="O3" s="194"/>
      <c r="P3" s="194"/>
      <c r="Q3" s="194"/>
      <c r="R3" s="194"/>
      <c r="S3" s="194"/>
      <c r="T3" s="194"/>
      <c r="U3" s="194"/>
      <c r="V3" s="194"/>
      <c r="W3" s="194"/>
      <c r="X3" s="194"/>
      <c r="Y3" s="194"/>
      <c r="Z3" s="194"/>
    </row>
    <row r="4" spans="1:26" s="67" customFormat="1" ht="22.5" customHeight="1" thickBot="1">
      <c r="A4" s="72" t="s">
        <v>65</v>
      </c>
      <c r="B4" s="73"/>
      <c r="C4" s="74"/>
      <c r="D4" s="75"/>
      <c r="E4" s="76"/>
      <c r="F4" s="77"/>
      <c r="G4" s="77"/>
      <c r="H4" s="77"/>
      <c r="I4" s="77"/>
      <c r="K4" s="194"/>
      <c r="L4" s="194"/>
      <c r="M4" s="194"/>
      <c r="N4" s="194"/>
      <c r="O4" s="194"/>
      <c r="P4" s="194"/>
      <c r="Q4" s="194"/>
      <c r="R4" s="194"/>
      <c r="S4" s="194"/>
      <c r="T4" s="194"/>
      <c r="U4" s="194"/>
      <c r="V4" s="194"/>
      <c r="W4" s="194"/>
      <c r="X4" s="194"/>
      <c r="Y4" s="194"/>
      <c r="Z4" s="194"/>
    </row>
    <row r="5" spans="1:26" s="81" customFormat="1" ht="30" customHeight="1" thickBot="1" thickTop="1">
      <c r="A5" s="304" t="s">
        <v>66</v>
      </c>
      <c r="B5" s="305"/>
      <c r="C5" s="78" t="s">
        <v>67</v>
      </c>
      <c r="D5" s="78" t="s">
        <v>68</v>
      </c>
      <c r="E5" s="306" t="s">
        <v>69</v>
      </c>
      <c r="F5" s="307"/>
      <c r="G5" s="308"/>
      <c r="H5" s="79" t="s">
        <v>70</v>
      </c>
      <c r="I5" s="80" t="s">
        <v>71</v>
      </c>
      <c r="K5" s="195"/>
      <c r="L5" s="195"/>
      <c r="M5" s="195"/>
      <c r="N5" s="195"/>
      <c r="O5" s="195"/>
      <c r="P5" s="195"/>
      <c r="Q5" s="195"/>
      <c r="R5" s="195"/>
      <c r="S5" s="195"/>
      <c r="T5" s="195"/>
      <c r="U5" s="195"/>
      <c r="V5" s="195"/>
      <c r="W5" s="195"/>
      <c r="X5" s="195"/>
      <c r="Y5" s="195"/>
      <c r="Z5" s="195"/>
    </row>
    <row r="6" spans="1:26" s="83" customFormat="1" ht="16.5" customHeight="1">
      <c r="A6" s="309" t="s">
        <v>72</v>
      </c>
      <c r="B6" s="285" t="s">
        <v>73</v>
      </c>
      <c r="C6" s="82" t="s">
        <v>74</v>
      </c>
      <c r="D6" s="312" t="s">
        <v>75</v>
      </c>
      <c r="E6" s="287"/>
      <c r="F6" s="288"/>
      <c r="G6" s="289"/>
      <c r="H6" s="297">
        <f>(E6*0.3)</f>
        <v>0</v>
      </c>
      <c r="I6" s="279" t="s">
        <v>76</v>
      </c>
      <c r="K6" s="196"/>
      <c r="L6" s="196"/>
      <c r="M6" s="196"/>
      <c r="N6" s="196"/>
      <c r="O6" s="196"/>
      <c r="P6" s="196"/>
      <c r="Q6" s="196"/>
      <c r="R6" s="196"/>
      <c r="S6" s="196"/>
      <c r="T6" s="196"/>
      <c r="U6" s="196"/>
      <c r="V6" s="196"/>
      <c r="W6" s="241">
        <v>0.3</v>
      </c>
      <c r="X6" s="196"/>
      <c r="Y6" s="196"/>
      <c r="Z6" s="196"/>
    </row>
    <row r="7" spans="1:26" s="83" customFormat="1" ht="30" customHeight="1">
      <c r="A7" s="310"/>
      <c r="B7" s="311"/>
      <c r="C7" s="82" t="s">
        <v>77</v>
      </c>
      <c r="D7" s="313"/>
      <c r="E7" s="290"/>
      <c r="F7" s="291"/>
      <c r="G7" s="292"/>
      <c r="H7" s="318"/>
      <c r="I7" s="280"/>
      <c r="K7" s="196"/>
      <c r="L7" s="196"/>
      <c r="M7" s="196"/>
      <c r="N7" s="196"/>
      <c r="O7" s="196"/>
      <c r="P7" s="196"/>
      <c r="Q7" s="196"/>
      <c r="R7" s="196"/>
      <c r="S7" s="196"/>
      <c r="T7" s="196"/>
      <c r="U7" s="196"/>
      <c r="V7" s="196"/>
      <c r="W7" s="196"/>
      <c r="X7" s="196"/>
      <c r="Y7" s="196"/>
      <c r="Z7" s="196"/>
    </row>
    <row r="8" spans="1:26" s="83" customFormat="1" ht="16.5" customHeight="1">
      <c r="A8" s="310"/>
      <c r="B8" s="311"/>
      <c r="C8" s="84" t="s">
        <v>78</v>
      </c>
      <c r="D8" s="313"/>
      <c r="E8" s="290"/>
      <c r="F8" s="291"/>
      <c r="G8" s="292"/>
      <c r="H8" s="318"/>
      <c r="I8" s="280"/>
      <c r="K8" s="196"/>
      <c r="L8" s="196"/>
      <c r="M8" s="196"/>
      <c r="N8" s="196"/>
      <c r="O8" s="196"/>
      <c r="P8" s="196"/>
      <c r="Q8" s="196"/>
      <c r="R8" s="196"/>
      <c r="S8" s="196"/>
      <c r="T8" s="196"/>
      <c r="U8" s="196"/>
      <c r="V8" s="196"/>
      <c r="W8" s="196"/>
      <c r="X8" s="196"/>
      <c r="Y8" s="196"/>
      <c r="Z8" s="196"/>
    </row>
    <row r="9" spans="1:26" s="83" customFormat="1" ht="16.5" customHeight="1">
      <c r="A9" s="310"/>
      <c r="B9" s="311"/>
      <c r="C9" s="84" t="s">
        <v>79</v>
      </c>
      <c r="D9" s="313"/>
      <c r="E9" s="290"/>
      <c r="F9" s="291"/>
      <c r="G9" s="292"/>
      <c r="H9" s="318"/>
      <c r="I9" s="280"/>
      <c r="K9" s="196"/>
      <c r="L9" s="196"/>
      <c r="M9" s="196"/>
      <c r="N9" s="196"/>
      <c r="O9" s="196"/>
      <c r="P9" s="196"/>
      <c r="Q9" s="196"/>
      <c r="R9" s="196"/>
      <c r="S9" s="196"/>
      <c r="T9" s="196"/>
      <c r="U9" s="196"/>
      <c r="V9" s="196"/>
      <c r="W9" s="196"/>
      <c r="X9" s="196"/>
      <c r="Y9" s="196"/>
      <c r="Z9" s="196"/>
    </row>
    <row r="10" spans="1:26" s="83" customFormat="1" ht="30.75" customHeight="1">
      <c r="A10" s="310"/>
      <c r="B10" s="311"/>
      <c r="C10" s="84" t="s">
        <v>80</v>
      </c>
      <c r="D10" s="313"/>
      <c r="E10" s="290"/>
      <c r="F10" s="291"/>
      <c r="G10" s="292"/>
      <c r="H10" s="318"/>
      <c r="I10" s="280"/>
      <c r="K10" s="196"/>
      <c r="L10" s="196"/>
      <c r="M10" s="196"/>
      <c r="N10" s="196"/>
      <c r="O10" s="196"/>
      <c r="P10" s="196"/>
      <c r="Q10" s="196"/>
      <c r="R10" s="196"/>
      <c r="S10" s="196"/>
      <c r="T10" s="196"/>
      <c r="U10" s="196"/>
      <c r="V10" s="196"/>
      <c r="W10" s="196"/>
      <c r="X10" s="196"/>
      <c r="Y10" s="196"/>
      <c r="Z10" s="196"/>
    </row>
    <row r="11" spans="1:26" s="83" customFormat="1" ht="28.5">
      <c r="A11" s="310"/>
      <c r="B11" s="311"/>
      <c r="C11" s="84" t="s">
        <v>81</v>
      </c>
      <c r="D11" s="313"/>
      <c r="E11" s="290"/>
      <c r="F11" s="291"/>
      <c r="G11" s="292"/>
      <c r="H11" s="318"/>
      <c r="I11" s="280"/>
      <c r="K11" s="196"/>
      <c r="L11" s="196"/>
      <c r="M11" s="196"/>
      <c r="N11" s="196"/>
      <c r="O11" s="196"/>
      <c r="P11" s="196"/>
      <c r="Q11" s="196"/>
      <c r="R11" s="196"/>
      <c r="S11" s="196"/>
      <c r="T11" s="196"/>
      <c r="U11" s="196"/>
      <c r="V11" s="196"/>
      <c r="W11" s="196"/>
      <c r="X11" s="196"/>
      <c r="Y11" s="196"/>
      <c r="Z11" s="196"/>
    </row>
    <row r="12" spans="1:26" s="83" customFormat="1" ht="28.5">
      <c r="A12" s="310"/>
      <c r="B12" s="311"/>
      <c r="C12" s="82" t="s">
        <v>82</v>
      </c>
      <c r="D12" s="313"/>
      <c r="E12" s="290"/>
      <c r="F12" s="291"/>
      <c r="G12" s="292"/>
      <c r="H12" s="318"/>
      <c r="I12" s="280"/>
      <c r="K12" s="196"/>
      <c r="L12" s="196"/>
      <c r="M12" s="196"/>
      <c r="N12" s="196"/>
      <c r="O12" s="196"/>
      <c r="P12" s="196"/>
      <c r="Q12" s="196"/>
      <c r="R12" s="196"/>
      <c r="S12" s="196"/>
      <c r="T12" s="196"/>
      <c r="U12" s="196"/>
      <c r="V12" s="196"/>
      <c r="W12" s="196"/>
      <c r="X12" s="196"/>
      <c r="Y12" s="196"/>
      <c r="Z12" s="196"/>
    </row>
    <row r="13" spans="1:26" s="83" customFormat="1" ht="17.25" customHeight="1" thickBot="1">
      <c r="A13" s="310"/>
      <c r="B13" s="311"/>
      <c r="C13" s="82" t="s">
        <v>83</v>
      </c>
      <c r="D13" s="314"/>
      <c r="E13" s="315"/>
      <c r="F13" s="316"/>
      <c r="G13" s="317"/>
      <c r="H13" s="319"/>
      <c r="I13" s="280"/>
      <c r="K13" s="196"/>
      <c r="L13" s="196"/>
      <c r="M13" s="196"/>
      <c r="N13" s="196"/>
      <c r="O13" s="196"/>
      <c r="P13" s="196"/>
      <c r="Q13" s="196"/>
      <c r="R13" s="196"/>
      <c r="S13" s="196"/>
      <c r="T13" s="196"/>
      <c r="U13" s="196"/>
      <c r="V13" s="196"/>
      <c r="W13" s="196"/>
      <c r="X13" s="196"/>
      <c r="Y13" s="196"/>
      <c r="Z13" s="196"/>
    </row>
    <row r="14" spans="1:26" s="83" customFormat="1" ht="28.5" customHeight="1" thickBot="1">
      <c r="A14" s="310"/>
      <c r="B14" s="85"/>
      <c r="C14" s="86" t="s">
        <v>67</v>
      </c>
      <c r="D14" s="87" t="s">
        <v>271</v>
      </c>
      <c r="E14" s="281" t="s">
        <v>69</v>
      </c>
      <c r="F14" s="282"/>
      <c r="G14" s="283"/>
      <c r="H14" s="87" t="s">
        <v>84</v>
      </c>
      <c r="I14" s="88" t="s">
        <v>71</v>
      </c>
      <c r="K14" s="196"/>
      <c r="L14" s="196"/>
      <c r="M14" s="196"/>
      <c r="N14" s="196"/>
      <c r="O14" s="196"/>
      <c r="P14" s="196"/>
      <c r="Q14" s="196"/>
      <c r="R14" s="196"/>
      <c r="S14" s="196"/>
      <c r="T14" s="196"/>
      <c r="U14" s="196"/>
      <c r="V14" s="196"/>
      <c r="W14" s="196"/>
      <c r="X14" s="196"/>
      <c r="Y14" s="196"/>
      <c r="Z14" s="196"/>
    </row>
    <row r="15" spans="1:26" s="83" customFormat="1" ht="15.75" customHeight="1">
      <c r="A15" s="310"/>
      <c r="B15" s="284" t="s">
        <v>85</v>
      </c>
      <c r="C15" s="89" t="s">
        <v>86</v>
      </c>
      <c r="D15" s="220">
        <v>0</v>
      </c>
      <c r="E15" s="287"/>
      <c r="F15" s="288"/>
      <c r="G15" s="289"/>
      <c r="H15" s="296">
        <f>(E15*0.7)</f>
        <v>0</v>
      </c>
      <c r="I15" s="279" t="s">
        <v>233</v>
      </c>
      <c r="K15" s="196"/>
      <c r="L15" s="196"/>
      <c r="M15" s="196"/>
      <c r="N15" s="196"/>
      <c r="O15" s="196"/>
      <c r="P15" s="196"/>
      <c r="Q15" s="196"/>
      <c r="R15" s="196"/>
      <c r="S15" s="196"/>
      <c r="T15" s="196"/>
      <c r="U15" s="196"/>
      <c r="V15" s="196"/>
      <c r="W15" s="196"/>
      <c r="X15" s="196"/>
      <c r="Y15" s="196"/>
      <c r="Z15" s="196"/>
    </row>
    <row r="16" spans="1:26" s="83" customFormat="1" ht="15.75" customHeight="1">
      <c r="A16" s="310"/>
      <c r="B16" s="285"/>
      <c r="C16" s="89" t="s">
        <v>87</v>
      </c>
      <c r="D16" s="206">
        <v>0</v>
      </c>
      <c r="E16" s="290"/>
      <c r="F16" s="291"/>
      <c r="G16" s="292"/>
      <c r="H16" s="296"/>
      <c r="I16" s="279"/>
      <c r="K16" s="196"/>
      <c r="L16" s="196"/>
      <c r="M16" s="196"/>
      <c r="N16" s="196"/>
      <c r="O16" s="196"/>
      <c r="P16" s="196"/>
      <c r="Q16" s="196"/>
      <c r="R16" s="196"/>
      <c r="S16" s="196"/>
      <c r="T16" s="196"/>
      <c r="U16" s="196"/>
      <c r="V16" s="196"/>
      <c r="W16" s="196"/>
      <c r="X16" s="196"/>
      <c r="Y16" s="196"/>
      <c r="Z16" s="196"/>
    </row>
    <row r="17" spans="1:26" s="83" customFormat="1" ht="15.75" customHeight="1">
      <c r="A17" s="310"/>
      <c r="B17" s="285"/>
      <c r="C17" s="89" t="s">
        <v>88</v>
      </c>
      <c r="D17" s="206">
        <v>0</v>
      </c>
      <c r="E17" s="290"/>
      <c r="F17" s="291"/>
      <c r="G17" s="292"/>
      <c r="H17" s="296"/>
      <c r="I17" s="279"/>
      <c r="K17" s="196"/>
      <c r="L17" s="196"/>
      <c r="M17" s="196"/>
      <c r="N17" s="196"/>
      <c r="O17" s="196"/>
      <c r="P17" s="196"/>
      <c r="Q17" s="196"/>
      <c r="R17" s="196"/>
      <c r="S17" s="196"/>
      <c r="T17" s="196"/>
      <c r="U17" s="196"/>
      <c r="V17" s="196"/>
      <c r="W17" s="196"/>
      <c r="X17" s="196"/>
      <c r="Y17" s="196"/>
      <c r="Z17" s="196"/>
    </row>
    <row r="18" spans="1:26" s="83" customFormat="1" ht="31.5" customHeight="1">
      <c r="A18" s="310"/>
      <c r="B18" s="285"/>
      <c r="C18" s="89" t="s">
        <v>89</v>
      </c>
      <c r="D18" s="206">
        <v>0</v>
      </c>
      <c r="E18" s="290"/>
      <c r="F18" s="291"/>
      <c r="G18" s="292"/>
      <c r="H18" s="296"/>
      <c r="I18" s="279"/>
      <c r="K18" s="196"/>
      <c r="L18" s="196"/>
      <c r="M18" s="196"/>
      <c r="N18" s="196"/>
      <c r="O18" s="196"/>
      <c r="P18" s="196"/>
      <c r="Q18" s="196"/>
      <c r="R18" s="196"/>
      <c r="S18" s="196"/>
      <c r="T18" s="196"/>
      <c r="U18" s="196"/>
      <c r="V18" s="196"/>
      <c r="W18" s="196"/>
      <c r="X18" s="196"/>
      <c r="Y18" s="196"/>
      <c r="Z18" s="196"/>
    </row>
    <row r="19" spans="1:26" s="83" customFormat="1" ht="15.75" customHeight="1">
      <c r="A19" s="310"/>
      <c r="B19" s="285"/>
      <c r="C19" s="89" t="s">
        <v>90</v>
      </c>
      <c r="D19" s="206">
        <v>0</v>
      </c>
      <c r="E19" s="290"/>
      <c r="F19" s="291"/>
      <c r="G19" s="292"/>
      <c r="H19" s="296"/>
      <c r="I19" s="279"/>
      <c r="K19" s="196"/>
      <c r="L19" s="196"/>
      <c r="M19" s="196"/>
      <c r="N19" s="196"/>
      <c r="O19" s="196"/>
      <c r="P19" s="196"/>
      <c r="Q19" s="196"/>
      <c r="R19" s="196"/>
      <c r="S19" s="196"/>
      <c r="T19" s="196"/>
      <c r="U19" s="196"/>
      <c r="V19" s="196"/>
      <c r="W19" s="196"/>
      <c r="X19" s="196"/>
      <c r="Y19" s="196"/>
      <c r="Z19" s="196"/>
    </row>
    <row r="20" spans="1:26" s="83" customFormat="1" ht="15.75" customHeight="1">
      <c r="A20" s="310"/>
      <c r="B20" s="285"/>
      <c r="C20" s="89" t="s">
        <v>91</v>
      </c>
      <c r="D20" s="206">
        <v>0</v>
      </c>
      <c r="E20" s="290"/>
      <c r="F20" s="291"/>
      <c r="G20" s="292"/>
      <c r="H20" s="296"/>
      <c r="I20" s="279"/>
      <c r="K20" s="196"/>
      <c r="L20" s="196"/>
      <c r="M20" s="196"/>
      <c r="N20" s="196"/>
      <c r="O20" s="196"/>
      <c r="P20" s="196"/>
      <c r="Q20" s="196"/>
      <c r="R20" s="196"/>
      <c r="S20" s="196"/>
      <c r="T20" s="196"/>
      <c r="U20" s="196"/>
      <c r="V20" s="196"/>
      <c r="W20" s="196"/>
      <c r="X20" s="196"/>
      <c r="Y20" s="196"/>
      <c r="Z20" s="196"/>
    </row>
    <row r="21" spans="1:26" s="83" customFormat="1" ht="15.75" customHeight="1">
      <c r="A21" s="310"/>
      <c r="B21" s="285"/>
      <c r="C21" s="89" t="s">
        <v>92</v>
      </c>
      <c r="D21" s="206">
        <v>8</v>
      </c>
      <c r="E21" s="290"/>
      <c r="F21" s="291"/>
      <c r="G21" s="292"/>
      <c r="H21" s="296"/>
      <c r="I21" s="279"/>
      <c r="K21" s="196"/>
      <c r="L21" s="196"/>
      <c r="M21" s="196"/>
      <c r="N21" s="196"/>
      <c r="O21" s="196"/>
      <c r="P21" s="196"/>
      <c r="Q21" s="196"/>
      <c r="R21" s="196"/>
      <c r="S21" s="196"/>
      <c r="T21" s="196"/>
      <c r="U21" s="196"/>
      <c r="V21" s="196"/>
      <c r="W21" s="196"/>
      <c r="X21" s="196"/>
      <c r="Y21" s="196"/>
      <c r="Z21" s="196"/>
    </row>
    <row r="22" spans="1:26" s="83" customFormat="1" ht="17.25" customHeight="1">
      <c r="A22" s="310"/>
      <c r="B22" s="286"/>
      <c r="C22" s="89" t="s">
        <v>93</v>
      </c>
      <c r="D22" s="206">
        <v>0</v>
      </c>
      <c r="E22" s="293"/>
      <c r="F22" s="294"/>
      <c r="G22" s="295"/>
      <c r="H22" s="297"/>
      <c r="I22" s="298"/>
      <c r="K22" s="196"/>
      <c r="L22" s="196"/>
      <c r="M22" s="196"/>
      <c r="N22" s="196"/>
      <c r="O22" s="196"/>
      <c r="P22" s="196"/>
      <c r="Q22" s="196"/>
      <c r="R22" s="196"/>
      <c r="S22" s="196"/>
      <c r="T22" s="196"/>
      <c r="U22" s="196"/>
      <c r="V22" s="196"/>
      <c r="W22" s="196"/>
      <c r="X22" s="196"/>
      <c r="Y22" s="196"/>
      <c r="Z22" s="196"/>
    </row>
    <row r="23" spans="1:9" ht="16.5">
      <c r="A23" s="264" t="s">
        <v>94</v>
      </c>
      <c r="B23" s="265"/>
      <c r="C23" s="265"/>
      <c r="D23" s="266"/>
      <c r="E23" s="267"/>
      <c r="F23" s="267"/>
      <c r="G23" s="268"/>
      <c r="H23" s="212">
        <f>H6+H15</f>
        <v>0</v>
      </c>
      <c r="I23" s="90"/>
    </row>
    <row r="24" spans="1:9" ht="16.5" customHeight="1">
      <c r="A24" s="251" t="s">
        <v>95</v>
      </c>
      <c r="B24" s="252"/>
      <c r="C24" s="92" t="s">
        <v>96</v>
      </c>
      <c r="D24" s="269" t="s">
        <v>97</v>
      </c>
      <c r="E24" s="93" t="s">
        <v>98</v>
      </c>
      <c r="F24" s="93">
        <v>0</v>
      </c>
      <c r="G24" s="271">
        <f>IF((E24*F24+E25*F25+E26*F26+E27*F27+E28*F28+E29*F29+E30*F30)&lt;=-10,-10,(E24*F24+E25*F25+E26*F26+E27*F27+E28*F28+E29*F29+E30*F30))</f>
        <v>0</v>
      </c>
      <c r="H24" s="274"/>
      <c r="I24" s="257" t="s">
        <v>99</v>
      </c>
    </row>
    <row r="25" spans="1:9" ht="19.5" customHeight="1">
      <c r="A25" s="253"/>
      <c r="B25" s="254"/>
      <c r="C25" s="94" t="s">
        <v>100</v>
      </c>
      <c r="D25" s="270"/>
      <c r="E25" s="95" t="s">
        <v>98</v>
      </c>
      <c r="F25" s="93">
        <v>0</v>
      </c>
      <c r="G25" s="272"/>
      <c r="H25" s="275"/>
      <c r="I25" s="277"/>
    </row>
    <row r="26" spans="1:9" ht="28.5">
      <c r="A26" s="253"/>
      <c r="B26" s="254"/>
      <c r="C26" s="21" t="s">
        <v>101</v>
      </c>
      <c r="D26" s="96" t="s">
        <v>102</v>
      </c>
      <c r="E26" s="97" t="s">
        <v>98</v>
      </c>
      <c r="F26" s="97">
        <v>0</v>
      </c>
      <c r="G26" s="272"/>
      <c r="H26" s="275"/>
      <c r="I26" s="277"/>
    </row>
    <row r="27" spans="1:9" ht="28.5">
      <c r="A27" s="253"/>
      <c r="B27" s="254"/>
      <c r="C27" s="21" t="s">
        <v>103</v>
      </c>
      <c r="D27" s="96" t="s">
        <v>104</v>
      </c>
      <c r="E27" s="98" t="s">
        <v>98</v>
      </c>
      <c r="F27" s="97">
        <v>0</v>
      </c>
      <c r="G27" s="272"/>
      <c r="H27" s="275"/>
      <c r="I27" s="277"/>
    </row>
    <row r="28" spans="1:9" ht="28.5">
      <c r="A28" s="253"/>
      <c r="B28" s="254"/>
      <c r="C28" s="21" t="s">
        <v>105</v>
      </c>
      <c r="D28" s="96" t="s">
        <v>106</v>
      </c>
      <c r="E28" s="97" t="s">
        <v>98</v>
      </c>
      <c r="F28" s="97">
        <v>0</v>
      </c>
      <c r="G28" s="272"/>
      <c r="H28" s="275"/>
      <c r="I28" s="277"/>
    </row>
    <row r="29" spans="1:9" ht="28.5">
      <c r="A29" s="253"/>
      <c r="B29" s="254"/>
      <c r="C29" s="21" t="s">
        <v>107</v>
      </c>
      <c r="D29" s="96" t="s">
        <v>108</v>
      </c>
      <c r="E29" s="98" t="s">
        <v>109</v>
      </c>
      <c r="F29" s="97" t="s">
        <v>295</v>
      </c>
      <c r="G29" s="272"/>
      <c r="H29" s="275"/>
      <c r="I29" s="277"/>
    </row>
    <row r="30" spans="1:9" ht="42.75">
      <c r="A30" s="255"/>
      <c r="B30" s="256"/>
      <c r="C30" s="21" t="s">
        <v>110</v>
      </c>
      <c r="D30" s="96" t="s">
        <v>111</v>
      </c>
      <c r="E30" s="98" t="s">
        <v>112</v>
      </c>
      <c r="F30" s="97">
        <v>0</v>
      </c>
      <c r="G30" s="273"/>
      <c r="H30" s="276"/>
      <c r="I30" s="278"/>
    </row>
    <row r="31" spans="1:9" ht="15.75">
      <c r="A31" s="246" t="s">
        <v>113</v>
      </c>
      <c r="B31" s="247"/>
      <c r="C31" s="248"/>
      <c r="D31" s="248"/>
      <c r="E31" s="249"/>
      <c r="F31" s="249"/>
      <c r="G31" s="250"/>
      <c r="H31" s="99">
        <f>G24</f>
        <v>0</v>
      </c>
      <c r="I31" s="100"/>
    </row>
    <row r="32" spans="1:9" ht="16.5" customHeight="1">
      <c r="A32" s="251" t="s">
        <v>114</v>
      </c>
      <c r="B32" s="252"/>
      <c r="C32" s="101" t="s">
        <v>289</v>
      </c>
      <c r="D32" s="102" t="s">
        <v>282</v>
      </c>
      <c r="E32" s="103" t="s">
        <v>283</v>
      </c>
      <c r="F32" s="104">
        <v>0</v>
      </c>
      <c r="G32" s="188">
        <f>IF(E32*F32&gt;=3,3,E32*F32)</f>
        <v>0</v>
      </c>
      <c r="H32" s="104"/>
      <c r="I32" s="257" t="s">
        <v>292</v>
      </c>
    </row>
    <row r="33" spans="1:9" ht="15.75">
      <c r="A33" s="253"/>
      <c r="B33" s="254"/>
      <c r="C33" s="101" t="s">
        <v>290</v>
      </c>
      <c r="D33" s="102" t="s">
        <v>115</v>
      </c>
      <c r="E33" s="103" t="s">
        <v>116</v>
      </c>
      <c r="F33" s="104">
        <v>0</v>
      </c>
      <c r="G33" s="188">
        <f>IF(E33*F33&gt;=2,2,E33*F33)</f>
        <v>0</v>
      </c>
      <c r="H33" s="104"/>
      <c r="I33" s="258"/>
    </row>
    <row r="34" spans="1:9" ht="15.75">
      <c r="A34" s="255"/>
      <c r="B34" s="256"/>
      <c r="C34" s="101" t="s">
        <v>291</v>
      </c>
      <c r="D34" s="102" t="s">
        <v>117</v>
      </c>
      <c r="E34" s="103" t="s">
        <v>118</v>
      </c>
      <c r="F34" s="104">
        <v>0</v>
      </c>
      <c r="G34" s="188">
        <f>IF(E34*F34&gt;=1,1,E34*F34)</f>
        <v>0</v>
      </c>
      <c r="H34" s="104"/>
      <c r="I34" s="259"/>
    </row>
    <row r="35" spans="1:9" ht="15.75">
      <c r="A35" s="260" t="s">
        <v>119</v>
      </c>
      <c r="B35" s="261"/>
      <c r="C35" s="262"/>
      <c r="D35" s="262"/>
      <c r="E35" s="262"/>
      <c r="F35" s="262"/>
      <c r="G35" s="250"/>
      <c r="H35" s="105">
        <v>70</v>
      </c>
      <c r="I35" s="106"/>
    </row>
    <row r="36" spans="1:9" ht="15.75">
      <c r="A36" s="246" t="s">
        <v>120</v>
      </c>
      <c r="B36" s="247"/>
      <c r="C36" s="263"/>
      <c r="D36" s="263"/>
      <c r="E36" s="263"/>
      <c r="F36" s="263"/>
      <c r="G36" s="250"/>
      <c r="H36" s="189">
        <f>G33+G34+H35+G32</f>
        <v>70</v>
      </c>
      <c r="I36" s="100"/>
    </row>
    <row r="37" spans="1:9" ht="26.25" customHeight="1" thickBot="1">
      <c r="A37" s="243" t="s">
        <v>121</v>
      </c>
      <c r="B37" s="244"/>
      <c r="C37" s="244"/>
      <c r="D37" s="245"/>
      <c r="E37" s="245"/>
      <c r="F37" s="245"/>
      <c r="G37" s="245"/>
      <c r="H37" s="213">
        <f>IF(H23+H31+H36&gt;=100,100,H23+H31+H36)</f>
        <v>70</v>
      </c>
      <c r="I37" s="107"/>
    </row>
    <row r="38" spans="1:9" ht="16.5" thickTop="1">
      <c r="A38" s="108" t="s">
        <v>122</v>
      </c>
      <c r="B38" s="109"/>
      <c r="C38" s="109"/>
      <c r="D38" s="110"/>
      <c r="E38" s="111"/>
      <c r="F38" s="111"/>
      <c r="G38" s="111"/>
      <c r="H38" s="111"/>
      <c r="I38" s="112"/>
    </row>
    <row r="39" spans="1:23" ht="15.75">
      <c r="A39" s="108" t="s">
        <v>123</v>
      </c>
      <c r="B39" s="109"/>
      <c r="C39" s="109"/>
      <c r="D39" s="110"/>
      <c r="E39" s="111"/>
      <c r="F39" s="111"/>
      <c r="G39" s="111"/>
      <c r="H39" s="111"/>
      <c r="I39" s="112"/>
      <c r="W39" s="197">
        <v>20190422115607</v>
      </c>
    </row>
    <row r="40" spans="1:9" ht="15.75">
      <c r="A40" s="108"/>
      <c r="B40" s="108"/>
      <c r="C40" s="108"/>
      <c r="D40" s="108"/>
      <c r="E40" s="108"/>
      <c r="F40" s="108"/>
      <c r="G40" s="108"/>
      <c r="H40" s="113"/>
      <c r="I40" s="114"/>
    </row>
  </sheetData>
  <sheetProtection password="9658" sheet="1" objects="1" scenarios="1"/>
  <mergeCells count="28">
    <mergeCell ref="D1:I1"/>
    <mergeCell ref="A2:I2"/>
    <mergeCell ref="E3:I3"/>
    <mergeCell ref="A5:B5"/>
    <mergeCell ref="E5:G5"/>
    <mergeCell ref="A6:A22"/>
    <mergeCell ref="B6:B13"/>
    <mergeCell ref="D6:D13"/>
    <mergeCell ref="E6:G13"/>
    <mergeCell ref="H6:H13"/>
    <mergeCell ref="I6:I13"/>
    <mergeCell ref="E14:G14"/>
    <mergeCell ref="B15:B22"/>
    <mergeCell ref="E15:G22"/>
    <mergeCell ref="H15:H22"/>
    <mergeCell ref="I15:I22"/>
    <mergeCell ref="A23:G23"/>
    <mergeCell ref="A24:B30"/>
    <mergeCell ref="D24:D25"/>
    <mergeCell ref="G24:G30"/>
    <mergeCell ref="H24:H30"/>
    <mergeCell ref="I24:I30"/>
    <mergeCell ref="A37:G37"/>
    <mergeCell ref="A31:G31"/>
    <mergeCell ref="A32:B34"/>
    <mergeCell ref="I32:I34"/>
    <mergeCell ref="A35:G35"/>
    <mergeCell ref="A36:G36"/>
  </mergeCells>
  <printOptions/>
  <pageMargins left="0.3937007874015748" right="0.3937007874015748" top="0.3937007874015748" bottom="0.3937007874015748" header="0.3937007874015748" footer="0.3937007874015748"/>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Z45"/>
  <sheetViews>
    <sheetView zoomScalePageLayoutView="0" workbookViewId="0" topLeftCell="A1">
      <selection activeCell="B13" sqref="B13:C13"/>
    </sheetView>
  </sheetViews>
  <sheetFormatPr defaultColWidth="9.00390625" defaultRowHeight="15.75"/>
  <cols>
    <col min="1" max="1" width="6.125" style="3" customWidth="1"/>
    <col min="2" max="2" width="24.75390625" style="2" customWidth="1"/>
    <col min="3" max="3" width="27.75390625" style="2" customWidth="1"/>
    <col min="4" max="4" width="9.50390625" style="2" bestFit="1" customWidth="1"/>
    <col min="5" max="5" width="8.625" style="2" customWidth="1"/>
    <col min="6" max="6" width="12.00390625" style="2" customWidth="1"/>
    <col min="7" max="7" width="9.50390625" style="2" customWidth="1"/>
    <col min="8" max="8" width="20.50390625" style="2" bestFit="1" customWidth="1"/>
    <col min="9" max="9" width="9.00390625" style="3" customWidth="1"/>
    <col min="10" max="26" width="9.00390625" style="194" customWidth="1"/>
    <col min="27" max="16384" width="9.00390625" style="3" customWidth="1"/>
  </cols>
  <sheetData>
    <row r="1" ht="16.5">
      <c r="A1" s="117" t="s">
        <v>124</v>
      </c>
    </row>
    <row r="2" spans="1:10" ht="23.25" customHeight="1">
      <c r="A2" s="373" t="s">
        <v>299</v>
      </c>
      <c r="B2" s="374"/>
      <c r="C2" s="374"/>
      <c r="D2" s="374"/>
      <c r="E2" s="374"/>
      <c r="F2" s="374"/>
      <c r="G2" s="374"/>
      <c r="H2" s="374"/>
      <c r="I2" s="118"/>
      <c r="J2" s="236"/>
    </row>
    <row r="3" spans="1:2" ht="19.5" customHeight="1">
      <c r="A3" s="2"/>
      <c r="B3" s="119"/>
    </row>
    <row r="4" spans="1:8" ht="24" customHeight="1">
      <c r="A4" s="375" t="s">
        <v>293</v>
      </c>
      <c r="B4" s="376"/>
      <c r="C4" s="376"/>
      <c r="D4" s="375" t="s">
        <v>294</v>
      </c>
      <c r="E4" s="376"/>
      <c r="F4" s="376"/>
      <c r="G4" s="376"/>
      <c r="H4" s="376"/>
    </row>
    <row r="5" spans="1:8" ht="24" customHeight="1" thickBot="1">
      <c r="A5" s="122" t="s">
        <v>125</v>
      </c>
      <c r="B5" s="121"/>
      <c r="C5" s="121"/>
      <c r="D5" s="120"/>
      <c r="E5" s="121"/>
      <c r="F5" s="121"/>
      <c r="G5" s="121"/>
      <c r="H5" s="121"/>
    </row>
    <row r="6" spans="1:8" ht="35.25" customHeight="1" thickBot="1" thickTop="1">
      <c r="A6" s="123" t="s">
        <v>126</v>
      </c>
      <c r="B6" s="377" t="s">
        <v>127</v>
      </c>
      <c r="C6" s="378"/>
      <c r="D6" s="379" t="s">
        <v>128</v>
      </c>
      <c r="E6" s="380"/>
      <c r="F6" s="125" t="s">
        <v>129</v>
      </c>
      <c r="G6" s="125" t="s">
        <v>130</v>
      </c>
      <c r="H6" s="126" t="s">
        <v>131</v>
      </c>
    </row>
    <row r="7" spans="1:23" ht="19.5" customHeight="1">
      <c r="A7" s="381" t="s">
        <v>132</v>
      </c>
      <c r="B7" s="353" t="s">
        <v>133</v>
      </c>
      <c r="C7" s="353"/>
      <c r="D7" s="383" t="s">
        <v>134</v>
      </c>
      <c r="E7" s="384"/>
      <c r="F7" s="389">
        <f>IF(W7*2&gt;=30,30,W7*2)</f>
        <v>0</v>
      </c>
      <c r="G7" s="363">
        <f>F7*0.7</f>
        <v>0</v>
      </c>
      <c r="H7" s="366" t="s">
        <v>279</v>
      </c>
      <c r="W7" s="242">
        <v>0</v>
      </c>
    </row>
    <row r="8" spans="1:8" ht="19.5" customHeight="1">
      <c r="A8" s="341"/>
      <c r="B8" s="342" t="s">
        <v>135</v>
      </c>
      <c r="C8" s="342"/>
      <c r="D8" s="385"/>
      <c r="E8" s="386"/>
      <c r="F8" s="390"/>
      <c r="G8" s="364"/>
      <c r="H8" s="367"/>
    </row>
    <row r="9" spans="1:8" ht="19.5" customHeight="1">
      <c r="A9" s="341"/>
      <c r="B9" s="342" t="s">
        <v>136</v>
      </c>
      <c r="C9" s="342"/>
      <c r="D9" s="385"/>
      <c r="E9" s="386"/>
      <c r="F9" s="390"/>
      <c r="G9" s="364"/>
      <c r="H9" s="367"/>
    </row>
    <row r="10" spans="1:8" ht="15.75">
      <c r="A10" s="341"/>
      <c r="B10" s="342" t="s">
        <v>137</v>
      </c>
      <c r="C10" s="342"/>
      <c r="D10" s="385"/>
      <c r="E10" s="386"/>
      <c r="F10" s="390"/>
      <c r="G10" s="364"/>
      <c r="H10" s="367"/>
    </row>
    <row r="11" spans="1:8" ht="21" customHeight="1">
      <c r="A11" s="341"/>
      <c r="B11" s="342" t="s">
        <v>138</v>
      </c>
      <c r="C11" s="342"/>
      <c r="D11" s="385"/>
      <c r="E11" s="386"/>
      <c r="F11" s="390"/>
      <c r="G11" s="364"/>
      <c r="H11" s="367"/>
    </row>
    <row r="12" spans="1:8" ht="22.5" customHeight="1">
      <c r="A12" s="341"/>
      <c r="B12" s="342" t="s">
        <v>139</v>
      </c>
      <c r="C12" s="342"/>
      <c r="D12" s="385"/>
      <c r="E12" s="386"/>
      <c r="F12" s="390"/>
      <c r="G12" s="364"/>
      <c r="H12" s="367"/>
    </row>
    <row r="13" spans="1:8" ht="19.5" customHeight="1">
      <c r="A13" s="341"/>
      <c r="B13" s="342" t="s">
        <v>140</v>
      </c>
      <c r="C13" s="342"/>
      <c r="D13" s="385"/>
      <c r="E13" s="386"/>
      <c r="F13" s="390"/>
      <c r="G13" s="364"/>
      <c r="H13" s="367"/>
    </row>
    <row r="14" spans="1:8" ht="19.5" customHeight="1" thickBot="1">
      <c r="A14" s="382"/>
      <c r="B14" s="369" t="s">
        <v>141</v>
      </c>
      <c r="C14" s="369"/>
      <c r="D14" s="387"/>
      <c r="E14" s="388"/>
      <c r="F14" s="391"/>
      <c r="G14" s="365"/>
      <c r="H14" s="368"/>
    </row>
    <row r="15" spans="1:8" ht="35.25" customHeight="1" thickBot="1">
      <c r="A15" s="130" t="s">
        <v>126</v>
      </c>
      <c r="B15" s="349" t="s">
        <v>127</v>
      </c>
      <c r="C15" s="350"/>
      <c r="D15" s="131" t="s">
        <v>142</v>
      </c>
      <c r="E15" s="131" t="s">
        <v>143</v>
      </c>
      <c r="F15" s="131" t="s">
        <v>129</v>
      </c>
      <c r="G15" s="131" t="s">
        <v>144</v>
      </c>
      <c r="H15" s="132" t="s">
        <v>131</v>
      </c>
    </row>
    <row r="16" spans="1:8" ht="35.25" customHeight="1">
      <c r="A16" s="351" t="s">
        <v>145</v>
      </c>
      <c r="B16" s="353" t="s">
        <v>146</v>
      </c>
      <c r="C16" s="353"/>
      <c r="D16" s="133">
        <v>5</v>
      </c>
      <c r="E16" s="134">
        <v>0</v>
      </c>
      <c r="F16" s="354">
        <f>IF(D16*E16+D17*E17+D18*E18+D19*E19+D20*E20+D21*E21+D22*E22+D23*E23+D24*E24+E25+E26+E27+E28+W29&gt;=30,30,D16*E16+D17*E17+D18*E18+D19*E19+D20*E20+D21*E21+D22*E22+D23*E23+D24*E24+E25+E26+E27+E28+W29)</f>
        <v>0</v>
      </c>
      <c r="G16" s="354">
        <f>F16*0.3</f>
        <v>0</v>
      </c>
      <c r="H16" s="135" t="s">
        <v>147</v>
      </c>
    </row>
    <row r="17" spans="1:8" ht="23.25" customHeight="1">
      <c r="A17" s="352"/>
      <c r="B17" s="359" t="s">
        <v>148</v>
      </c>
      <c r="C17" s="360"/>
      <c r="D17" s="137">
        <v>3</v>
      </c>
      <c r="E17" s="138">
        <v>0</v>
      </c>
      <c r="F17" s="355"/>
      <c r="G17" s="357"/>
      <c r="H17" s="139" t="s">
        <v>147</v>
      </c>
    </row>
    <row r="18" spans="1:8" ht="23.25" customHeight="1">
      <c r="A18" s="352"/>
      <c r="B18" s="361" t="s">
        <v>149</v>
      </c>
      <c r="C18" s="362"/>
      <c r="D18" s="138">
        <v>1</v>
      </c>
      <c r="E18" s="138">
        <v>0</v>
      </c>
      <c r="F18" s="355"/>
      <c r="G18" s="357"/>
      <c r="H18" s="139" t="s">
        <v>147</v>
      </c>
    </row>
    <row r="19" spans="1:8" ht="21.75" customHeight="1">
      <c r="A19" s="352"/>
      <c r="B19" s="342" t="s">
        <v>150</v>
      </c>
      <c r="C19" s="342"/>
      <c r="D19" s="140">
        <v>5</v>
      </c>
      <c r="E19" s="140">
        <v>0</v>
      </c>
      <c r="F19" s="355"/>
      <c r="G19" s="357"/>
      <c r="H19" s="141" t="s">
        <v>147</v>
      </c>
    </row>
    <row r="20" spans="1:8" ht="38.25" customHeight="1">
      <c r="A20" s="352"/>
      <c r="B20" s="344" t="s">
        <v>151</v>
      </c>
      <c r="C20" s="344"/>
      <c r="D20" s="142">
        <v>1</v>
      </c>
      <c r="E20" s="140">
        <v>0</v>
      </c>
      <c r="F20" s="355"/>
      <c r="G20" s="357"/>
      <c r="H20" s="141" t="s">
        <v>280</v>
      </c>
    </row>
    <row r="21" spans="1:8" ht="39.75" customHeight="1">
      <c r="A21" s="352"/>
      <c r="B21" s="342" t="s">
        <v>152</v>
      </c>
      <c r="C21" s="342"/>
      <c r="D21" s="140">
        <v>1</v>
      </c>
      <c r="E21" s="140">
        <v>0</v>
      </c>
      <c r="F21" s="355"/>
      <c r="G21" s="357"/>
      <c r="H21" s="141" t="s">
        <v>280</v>
      </c>
    </row>
    <row r="22" spans="1:8" ht="34.5" customHeight="1">
      <c r="A22" s="352"/>
      <c r="B22" s="342" t="s">
        <v>153</v>
      </c>
      <c r="C22" s="342"/>
      <c r="D22" s="143">
        <v>1</v>
      </c>
      <c r="E22" s="140">
        <v>0</v>
      </c>
      <c r="F22" s="355"/>
      <c r="G22" s="357"/>
      <c r="H22" s="141" t="s">
        <v>280</v>
      </c>
    </row>
    <row r="23" spans="1:8" ht="34.5" customHeight="1">
      <c r="A23" s="352"/>
      <c r="B23" s="342" t="s">
        <v>154</v>
      </c>
      <c r="C23" s="342"/>
      <c r="D23" s="140">
        <v>1</v>
      </c>
      <c r="E23" s="140">
        <v>0</v>
      </c>
      <c r="F23" s="355"/>
      <c r="G23" s="357"/>
      <c r="H23" s="141" t="s">
        <v>280</v>
      </c>
    </row>
    <row r="24" spans="1:8" ht="34.5" customHeight="1">
      <c r="A24" s="352"/>
      <c r="B24" s="342" t="s">
        <v>155</v>
      </c>
      <c r="C24" s="342"/>
      <c r="D24" s="140">
        <v>2</v>
      </c>
      <c r="E24" s="140">
        <v>0</v>
      </c>
      <c r="F24" s="355"/>
      <c r="G24" s="357"/>
      <c r="H24" s="141" t="s">
        <v>280</v>
      </c>
    </row>
    <row r="25" spans="1:23" ht="30" customHeight="1">
      <c r="A25" s="352"/>
      <c r="B25" s="345" t="s">
        <v>156</v>
      </c>
      <c r="C25" s="145" t="s">
        <v>157</v>
      </c>
      <c r="D25" s="140"/>
      <c r="E25" s="140">
        <f>W25</f>
        <v>0</v>
      </c>
      <c r="F25" s="355"/>
      <c r="G25" s="357"/>
      <c r="H25" s="141" t="s">
        <v>158</v>
      </c>
      <c r="W25" s="242">
        <v>0</v>
      </c>
    </row>
    <row r="26" spans="1:23" ht="27" customHeight="1">
      <c r="A26" s="352"/>
      <c r="B26" s="345"/>
      <c r="C26" s="145" t="s">
        <v>159</v>
      </c>
      <c r="D26" s="140"/>
      <c r="E26" s="140">
        <f>W26</f>
        <v>0</v>
      </c>
      <c r="F26" s="355"/>
      <c r="G26" s="357"/>
      <c r="H26" s="141" t="s">
        <v>158</v>
      </c>
      <c r="W26" s="242">
        <v>0</v>
      </c>
    </row>
    <row r="27" spans="1:23" ht="36" customHeight="1">
      <c r="A27" s="352"/>
      <c r="B27" s="345" t="s">
        <v>160</v>
      </c>
      <c r="C27" s="145" t="s">
        <v>161</v>
      </c>
      <c r="D27" s="140"/>
      <c r="E27" s="140">
        <f>W27</f>
        <v>0</v>
      </c>
      <c r="F27" s="355"/>
      <c r="G27" s="357"/>
      <c r="H27" s="141" t="s">
        <v>158</v>
      </c>
      <c r="W27" s="242">
        <v>0</v>
      </c>
    </row>
    <row r="28" spans="1:23" ht="30" customHeight="1">
      <c r="A28" s="352"/>
      <c r="B28" s="345"/>
      <c r="C28" s="145" t="s">
        <v>162</v>
      </c>
      <c r="D28" s="140"/>
      <c r="E28" s="140">
        <f>W28</f>
        <v>0</v>
      </c>
      <c r="F28" s="355"/>
      <c r="G28" s="357"/>
      <c r="H28" s="141" t="s">
        <v>158</v>
      </c>
      <c r="W28" s="242">
        <v>0</v>
      </c>
    </row>
    <row r="29" spans="1:23" ht="30" customHeight="1">
      <c r="A29" s="136"/>
      <c r="B29" s="346" t="s">
        <v>275</v>
      </c>
      <c r="C29" s="146" t="s">
        <v>163</v>
      </c>
      <c r="D29" s="147">
        <v>2</v>
      </c>
      <c r="E29" s="140">
        <v>0</v>
      </c>
      <c r="F29" s="355"/>
      <c r="G29" s="357"/>
      <c r="H29" s="370" t="s">
        <v>281</v>
      </c>
      <c r="W29" s="194">
        <f>IF(D29*E29+D30*E30+D31*E31+D32*E32+D33*E33&gt;=10,10,D29*E29+D30*E30+D31*E31+D32*E32+D33*E33)</f>
        <v>0</v>
      </c>
    </row>
    <row r="30" spans="1:8" ht="30" customHeight="1">
      <c r="A30" s="136"/>
      <c r="B30" s="347"/>
      <c r="C30" s="146" t="s">
        <v>164</v>
      </c>
      <c r="D30" s="147">
        <v>2</v>
      </c>
      <c r="E30" s="140">
        <v>0</v>
      </c>
      <c r="F30" s="355"/>
      <c r="G30" s="357"/>
      <c r="H30" s="371"/>
    </row>
    <row r="31" spans="1:8" ht="30" customHeight="1">
      <c r="A31" s="136"/>
      <c r="B31" s="347"/>
      <c r="C31" s="146" t="s">
        <v>165</v>
      </c>
      <c r="D31" s="147">
        <v>2</v>
      </c>
      <c r="E31" s="140">
        <v>0</v>
      </c>
      <c r="F31" s="355"/>
      <c r="G31" s="357"/>
      <c r="H31" s="371"/>
    </row>
    <row r="32" spans="1:8" ht="30" customHeight="1">
      <c r="A32" s="136"/>
      <c r="B32" s="347"/>
      <c r="C32" s="148" t="s">
        <v>166</v>
      </c>
      <c r="D32" s="147">
        <v>2</v>
      </c>
      <c r="E32" s="140">
        <v>0</v>
      </c>
      <c r="F32" s="355"/>
      <c r="G32" s="357"/>
      <c r="H32" s="371"/>
    </row>
    <row r="33" spans="1:8" ht="51" customHeight="1">
      <c r="A33" s="136"/>
      <c r="B33" s="348"/>
      <c r="C33" s="32" t="s">
        <v>167</v>
      </c>
      <c r="D33" s="147">
        <v>2</v>
      </c>
      <c r="E33" s="140">
        <v>0</v>
      </c>
      <c r="F33" s="356"/>
      <c r="G33" s="358"/>
      <c r="H33" s="372"/>
    </row>
    <row r="34" spans="1:8" ht="27.75" customHeight="1">
      <c r="A34" s="338" t="s">
        <v>168</v>
      </c>
      <c r="B34" s="339"/>
      <c r="C34" s="339"/>
      <c r="D34" s="339"/>
      <c r="E34" s="339"/>
      <c r="F34" s="339"/>
      <c r="G34" s="214">
        <f>G7+G16</f>
        <v>0</v>
      </c>
      <c r="H34" s="149"/>
    </row>
    <row r="35" spans="1:23" ht="105.75" customHeight="1">
      <c r="A35" s="340" t="s">
        <v>169</v>
      </c>
      <c r="B35" s="342" t="s">
        <v>170</v>
      </c>
      <c r="C35" s="342"/>
      <c r="D35" s="343">
        <v>-4</v>
      </c>
      <c r="E35" s="343"/>
      <c r="F35" s="343"/>
      <c r="G35" s="150">
        <v>0</v>
      </c>
      <c r="H35" s="151" t="s">
        <v>280</v>
      </c>
      <c r="W35" s="242">
        <v>1</v>
      </c>
    </row>
    <row r="36" spans="1:23" ht="23.25" customHeight="1">
      <c r="A36" s="341"/>
      <c r="B36" s="344" t="s">
        <v>171</v>
      </c>
      <c r="C36" s="344"/>
      <c r="D36" s="343">
        <v>-2</v>
      </c>
      <c r="E36" s="343"/>
      <c r="F36" s="343"/>
      <c r="G36" s="150">
        <v>0</v>
      </c>
      <c r="H36" s="141" t="s">
        <v>147</v>
      </c>
      <c r="W36" s="242">
        <v>1</v>
      </c>
    </row>
    <row r="37" spans="1:8" ht="25.5" customHeight="1">
      <c r="A37" s="329" t="s">
        <v>172</v>
      </c>
      <c r="B37" s="330"/>
      <c r="C37" s="330"/>
      <c r="D37" s="330"/>
      <c r="E37" s="330"/>
      <c r="F37" s="331"/>
      <c r="G37" s="190">
        <f>G35+G36</f>
        <v>0</v>
      </c>
      <c r="H37" s="149"/>
    </row>
    <row r="38" spans="1:8" ht="39" customHeight="1">
      <c r="A38" s="332" t="s">
        <v>173</v>
      </c>
      <c r="B38" s="335" t="s">
        <v>284</v>
      </c>
      <c r="C38" s="335"/>
      <c r="D38" s="150">
        <v>4</v>
      </c>
      <c r="E38" s="150">
        <v>0</v>
      </c>
      <c r="F38" s="150">
        <f>IF(D38*E38&gt;=4,4,D38*E38)</f>
        <v>0</v>
      </c>
      <c r="G38" s="238"/>
      <c r="H38" s="129"/>
    </row>
    <row r="39" spans="1:8" ht="24.75" customHeight="1">
      <c r="A39" s="333"/>
      <c r="B39" s="335" t="s">
        <v>285</v>
      </c>
      <c r="C39" s="335"/>
      <c r="D39" s="150">
        <v>3</v>
      </c>
      <c r="E39" s="150">
        <v>0</v>
      </c>
      <c r="F39" s="150">
        <f>IF(D39*E39&gt;=3,3,D39*E39)</f>
        <v>0</v>
      </c>
      <c r="G39" s="237"/>
      <c r="H39" s="129"/>
    </row>
    <row r="40" spans="1:8" ht="21.75" customHeight="1">
      <c r="A40" s="334"/>
      <c r="B40" s="336" t="s">
        <v>286</v>
      </c>
      <c r="C40" s="337"/>
      <c r="D40" s="150">
        <v>2</v>
      </c>
      <c r="E40" s="150">
        <v>0</v>
      </c>
      <c r="F40" s="150">
        <f>IF(D40*E40&gt;=2,2,D40*E40)</f>
        <v>0</v>
      </c>
      <c r="G40" s="150"/>
      <c r="H40" s="129"/>
    </row>
    <row r="41" spans="1:26" s="153" customFormat="1" ht="17.25" customHeight="1">
      <c r="A41" s="320" t="s">
        <v>174</v>
      </c>
      <c r="B41" s="321"/>
      <c r="C41" s="321"/>
      <c r="D41" s="321"/>
      <c r="E41" s="321"/>
      <c r="F41" s="322"/>
      <c r="G41" s="128">
        <v>70</v>
      </c>
      <c r="H41" s="152"/>
      <c r="J41" s="198"/>
      <c r="K41" s="198"/>
      <c r="L41" s="198"/>
      <c r="M41" s="198"/>
      <c r="N41" s="198"/>
      <c r="O41" s="198"/>
      <c r="P41" s="198"/>
      <c r="Q41" s="198"/>
      <c r="R41" s="198"/>
      <c r="S41" s="198"/>
      <c r="T41" s="198"/>
      <c r="U41" s="198"/>
      <c r="V41" s="198"/>
      <c r="W41" s="198"/>
      <c r="X41" s="198"/>
      <c r="Y41" s="198"/>
      <c r="Z41" s="198"/>
    </row>
    <row r="42" spans="1:8" ht="17.25" customHeight="1">
      <c r="A42" s="323" t="s">
        <v>175</v>
      </c>
      <c r="B42" s="324"/>
      <c r="C42" s="325"/>
      <c r="D42" s="325"/>
      <c r="E42" s="325"/>
      <c r="F42" s="326"/>
      <c r="G42" s="191">
        <f>F40+G41+F38+F39</f>
        <v>70</v>
      </c>
      <c r="H42" s="154"/>
    </row>
    <row r="43" spans="1:8" ht="20.25" customHeight="1" thickBot="1">
      <c r="A43" s="327" t="s">
        <v>176</v>
      </c>
      <c r="B43" s="328"/>
      <c r="C43" s="328"/>
      <c r="D43" s="328"/>
      <c r="E43" s="328"/>
      <c r="F43" s="328"/>
      <c r="G43" s="215">
        <f>IF(G34+G37+G42&gt;=100,100,G34+G37+G42)</f>
        <v>70</v>
      </c>
      <c r="H43" s="155"/>
    </row>
    <row r="44" ht="17.25" thickTop="1">
      <c r="A44" s="3" t="s">
        <v>177</v>
      </c>
    </row>
    <row r="45" ht="16.5">
      <c r="A45" s="3" t="s">
        <v>178</v>
      </c>
    </row>
  </sheetData>
  <sheetProtection password="9658" sheet="1" objects="1" scenarios="1"/>
  <mergeCells count="49">
    <mergeCell ref="H29:H33"/>
    <mergeCell ref="A2:H2"/>
    <mergeCell ref="A4:C4"/>
    <mergeCell ref="D4:H4"/>
    <mergeCell ref="B6:C6"/>
    <mergeCell ref="D6:E6"/>
    <mergeCell ref="A7:A14"/>
    <mergeCell ref="B7:C7"/>
    <mergeCell ref="D7:E14"/>
    <mergeCell ref="F7:F14"/>
    <mergeCell ref="G7:G14"/>
    <mergeCell ref="H7:H14"/>
    <mergeCell ref="B8:C8"/>
    <mergeCell ref="B9:C9"/>
    <mergeCell ref="B10:C10"/>
    <mergeCell ref="B11:C11"/>
    <mergeCell ref="B12:C12"/>
    <mergeCell ref="B13:C13"/>
    <mergeCell ref="B14:C14"/>
    <mergeCell ref="B15:C15"/>
    <mergeCell ref="A16:A28"/>
    <mergeCell ref="B16:C16"/>
    <mergeCell ref="F16:F33"/>
    <mergeCell ref="G16:G33"/>
    <mergeCell ref="B17:C17"/>
    <mergeCell ref="B18:C18"/>
    <mergeCell ref="B19:C19"/>
    <mergeCell ref="B20:C20"/>
    <mergeCell ref="B21:C21"/>
    <mergeCell ref="B22:C22"/>
    <mergeCell ref="B23:C23"/>
    <mergeCell ref="B24:C24"/>
    <mergeCell ref="B25:B26"/>
    <mergeCell ref="B27:B28"/>
    <mergeCell ref="B29:B33"/>
    <mergeCell ref="A34:F34"/>
    <mergeCell ref="A35:A36"/>
    <mergeCell ref="B35:C35"/>
    <mergeCell ref="D35:F35"/>
    <mergeCell ref="B36:C36"/>
    <mergeCell ref="D36:F36"/>
    <mergeCell ref="A41:F41"/>
    <mergeCell ref="A42:F42"/>
    <mergeCell ref="A43:F43"/>
    <mergeCell ref="A37:F37"/>
    <mergeCell ref="A38:A40"/>
    <mergeCell ref="B38:C38"/>
    <mergeCell ref="B39:C39"/>
    <mergeCell ref="B40:C40"/>
  </mergeCells>
  <printOptions horizontalCentered="1"/>
  <pageMargins left="0.15748031496062992" right="0.15748031496062992" top="0.3937007874015748" bottom="0.3937007874015748" header="0.5118110236220472" footer="0.5118110236220472"/>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W36"/>
  <sheetViews>
    <sheetView zoomScalePageLayoutView="0" workbookViewId="0" topLeftCell="A1">
      <selection activeCell="B11" sqref="B11"/>
    </sheetView>
  </sheetViews>
  <sheetFormatPr defaultColWidth="9.00390625" defaultRowHeight="15.75"/>
  <cols>
    <col min="1" max="1" width="6.125" style="3" customWidth="1"/>
    <col min="2" max="2" width="42.625" style="2" customWidth="1"/>
    <col min="3" max="3" width="8.75390625" style="143" customWidth="1"/>
    <col min="4" max="4" width="6.875" style="143" customWidth="1"/>
    <col min="5" max="5" width="9.00390625" style="143" customWidth="1"/>
    <col min="6" max="6" width="12.25390625" style="2" customWidth="1"/>
    <col min="7" max="7" width="15.50390625" style="2" customWidth="1"/>
    <col min="8" max="8" width="16.375" style="156" customWidth="1"/>
    <col min="9" max="9" width="9.00390625" style="3" customWidth="1"/>
    <col min="10" max="26" width="9.00390625" style="194" customWidth="1"/>
    <col min="27" max="16384" width="9.00390625" style="3" customWidth="1"/>
  </cols>
  <sheetData>
    <row r="1" ht="16.5">
      <c r="A1" s="216" t="s">
        <v>179</v>
      </c>
    </row>
    <row r="2" spans="1:8" ht="21">
      <c r="A2" s="418" t="s">
        <v>300</v>
      </c>
      <c r="B2" s="419"/>
      <c r="C2" s="419"/>
      <c r="D2" s="419"/>
      <c r="E2" s="419"/>
      <c r="F2" s="419"/>
      <c r="G2" s="419"/>
      <c r="H2" s="419"/>
    </row>
    <row r="3" spans="1:8" ht="11.25" customHeight="1">
      <c r="A3" s="157"/>
      <c r="B3" s="158"/>
      <c r="C3" s="158"/>
      <c r="D3" s="158"/>
      <c r="E3" s="158"/>
      <c r="F3" s="158"/>
      <c r="G3" s="158"/>
      <c r="H3" s="159"/>
    </row>
    <row r="4" spans="1:8" ht="21">
      <c r="A4" s="420" t="s">
        <v>293</v>
      </c>
      <c r="B4" s="421"/>
      <c r="C4" s="160"/>
      <c r="D4" s="160"/>
      <c r="E4" s="160"/>
      <c r="F4" s="375" t="s">
        <v>294</v>
      </c>
      <c r="G4" s="421"/>
      <c r="H4" s="421"/>
    </row>
    <row r="5" spans="1:8" ht="21" thickBot="1">
      <c r="A5" s="161" t="s">
        <v>180</v>
      </c>
      <c r="B5" s="162"/>
      <c r="C5" s="162"/>
      <c r="D5" s="162"/>
      <c r="E5" s="162"/>
      <c r="F5" s="163"/>
      <c r="G5" s="162"/>
      <c r="H5" s="162"/>
    </row>
    <row r="6" spans="1:8" ht="52.5" customHeight="1" thickBot="1" thickTop="1">
      <c r="A6" s="164" t="s">
        <v>126</v>
      </c>
      <c r="B6" s="125" t="s">
        <v>181</v>
      </c>
      <c r="C6" s="379" t="s">
        <v>128</v>
      </c>
      <c r="D6" s="422"/>
      <c r="E6" s="422"/>
      <c r="F6" s="124" t="s">
        <v>182</v>
      </c>
      <c r="G6" s="125" t="s">
        <v>183</v>
      </c>
      <c r="H6" s="126" t="s">
        <v>131</v>
      </c>
    </row>
    <row r="7" spans="1:23" ht="21" customHeight="1">
      <c r="A7" s="395" t="s">
        <v>184</v>
      </c>
      <c r="B7" s="165" t="s">
        <v>185</v>
      </c>
      <c r="C7" s="423" t="s">
        <v>186</v>
      </c>
      <c r="D7" s="424"/>
      <c r="E7" s="384"/>
      <c r="F7" s="426">
        <f>IF(W7&gt;=30,30,W7)</f>
        <v>30</v>
      </c>
      <c r="G7" s="364"/>
      <c r="H7" s="428" t="s">
        <v>187</v>
      </c>
      <c r="W7" s="242">
        <v>429.32</v>
      </c>
    </row>
    <row r="8" spans="1:8" ht="20.25" customHeight="1">
      <c r="A8" s="352"/>
      <c r="B8" s="144" t="s">
        <v>188</v>
      </c>
      <c r="C8" s="385"/>
      <c r="D8" s="425"/>
      <c r="E8" s="386"/>
      <c r="F8" s="427"/>
      <c r="G8" s="364"/>
      <c r="H8" s="429"/>
    </row>
    <row r="9" spans="1:8" ht="21" customHeight="1">
      <c r="A9" s="352"/>
      <c r="B9" s="166" t="s">
        <v>189</v>
      </c>
      <c r="C9" s="385"/>
      <c r="D9" s="425"/>
      <c r="E9" s="386"/>
      <c r="F9" s="427"/>
      <c r="G9" s="364"/>
      <c r="H9" s="429"/>
    </row>
    <row r="10" spans="1:8" ht="23.25" customHeight="1" thickBot="1">
      <c r="A10" s="352"/>
      <c r="B10" s="144" t="s">
        <v>190</v>
      </c>
      <c r="C10" s="385"/>
      <c r="D10" s="425"/>
      <c r="E10" s="386"/>
      <c r="F10" s="427"/>
      <c r="G10" s="364"/>
      <c r="H10" s="429"/>
    </row>
    <row r="11" spans="1:8" ht="51.75" customHeight="1" thickBot="1">
      <c r="A11" s="167" t="s">
        <v>126</v>
      </c>
      <c r="B11" s="131" t="s">
        <v>181</v>
      </c>
      <c r="C11" s="131" t="s">
        <v>191</v>
      </c>
      <c r="D11" s="131" t="s">
        <v>143</v>
      </c>
      <c r="E11" s="131" t="s">
        <v>226</v>
      </c>
      <c r="F11" s="131" t="s">
        <v>182</v>
      </c>
      <c r="G11" s="131" t="s">
        <v>192</v>
      </c>
      <c r="H11" s="132" t="s">
        <v>131</v>
      </c>
    </row>
    <row r="12" spans="1:8" ht="35.25" customHeight="1">
      <c r="A12" s="395" t="s">
        <v>193</v>
      </c>
      <c r="B12" s="144" t="s">
        <v>228</v>
      </c>
      <c r="C12" s="140">
        <v>2</v>
      </c>
      <c r="D12" s="140">
        <v>0</v>
      </c>
      <c r="E12" s="140">
        <f>IF(C12*D12&gt;=10,10,C12*D12)</f>
        <v>0</v>
      </c>
      <c r="F12" s="363">
        <f>IF(E12+E13+E14+E15+E16&gt;=30,30,E12+E13+E14+E15+E16)</f>
        <v>0</v>
      </c>
      <c r="G12" s="364">
        <f>F12*0.3</f>
        <v>0</v>
      </c>
      <c r="H12" s="151" t="s">
        <v>194</v>
      </c>
    </row>
    <row r="13" spans="1:8" ht="45.75" customHeight="1">
      <c r="A13" s="395"/>
      <c r="B13" s="144" t="s">
        <v>229</v>
      </c>
      <c r="C13" s="140">
        <v>2</v>
      </c>
      <c r="D13" s="140">
        <v>0</v>
      </c>
      <c r="E13" s="140">
        <f>IF(C13*D13&gt;=4,4,C13*D13)</f>
        <v>0</v>
      </c>
      <c r="F13" s="364"/>
      <c r="G13" s="364"/>
      <c r="H13" s="151" t="s">
        <v>195</v>
      </c>
    </row>
    <row r="14" spans="1:8" ht="31.5" customHeight="1">
      <c r="A14" s="395"/>
      <c r="B14" s="144" t="s">
        <v>230</v>
      </c>
      <c r="C14" s="140">
        <v>3</v>
      </c>
      <c r="D14" s="140">
        <v>0</v>
      </c>
      <c r="E14" s="140">
        <f>IF(C14*D14&gt;=3,3,C14*D14)</f>
        <v>0</v>
      </c>
      <c r="F14" s="364"/>
      <c r="G14" s="364"/>
      <c r="H14" s="151" t="s">
        <v>195</v>
      </c>
    </row>
    <row r="15" spans="1:8" ht="33.75" customHeight="1">
      <c r="A15" s="395"/>
      <c r="B15" s="144" t="s">
        <v>231</v>
      </c>
      <c r="C15" s="140">
        <v>2</v>
      </c>
      <c r="D15" s="140">
        <v>0</v>
      </c>
      <c r="E15" s="140">
        <f>IF(C15*D15&gt;=10,10,C15*D15)</f>
        <v>0</v>
      </c>
      <c r="F15" s="364"/>
      <c r="G15" s="364"/>
      <c r="H15" s="151" t="s">
        <v>195</v>
      </c>
    </row>
    <row r="16" spans="1:8" ht="50.25" customHeight="1" thickBot="1">
      <c r="A16" s="395"/>
      <c r="B16" s="168" t="s">
        <v>232</v>
      </c>
      <c r="C16" s="169" t="s">
        <v>196</v>
      </c>
      <c r="D16" s="169">
        <v>0</v>
      </c>
      <c r="E16" s="169">
        <f>IF(D16&gt;=3,3,D16)</f>
        <v>0</v>
      </c>
      <c r="F16" s="365"/>
      <c r="G16" s="364"/>
      <c r="H16" s="170" t="s">
        <v>195</v>
      </c>
    </row>
    <row r="17" spans="1:8" ht="52.5" customHeight="1" thickBot="1">
      <c r="A17" s="171" t="s">
        <v>126</v>
      </c>
      <c r="B17" s="131" t="s">
        <v>181</v>
      </c>
      <c r="C17" s="131" t="s">
        <v>191</v>
      </c>
      <c r="D17" s="172" t="s">
        <v>143</v>
      </c>
      <c r="E17" s="172" t="s">
        <v>227</v>
      </c>
      <c r="F17" s="131" t="s">
        <v>182</v>
      </c>
      <c r="G17" s="172" t="s">
        <v>197</v>
      </c>
      <c r="H17" s="173" t="s">
        <v>131</v>
      </c>
    </row>
    <row r="18" spans="1:8" ht="27.75" customHeight="1">
      <c r="A18" s="405" t="s">
        <v>198</v>
      </c>
      <c r="B18" s="200" t="s">
        <v>199</v>
      </c>
      <c r="C18" s="201" t="s">
        <v>196</v>
      </c>
      <c r="D18" s="174">
        <v>0</v>
      </c>
      <c r="E18" s="174">
        <f>D18</f>
        <v>0</v>
      </c>
      <c r="F18" s="409">
        <f>IF(E18+E19+E20+E21+E22+E23+E24+E25&gt;=30,30,E18+E19+E20+E21+E22+E23+E24+E25)</f>
        <v>0</v>
      </c>
      <c r="G18" s="409">
        <f>F18*0.3</f>
        <v>0</v>
      </c>
      <c r="H18" s="410" t="s">
        <v>200</v>
      </c>
    </row>
    <row r="19" spans="1:8" ht="54" customHeight="1">
      <c r="A19" s="407"/>
      <c r="B19" s="202" t="s">
        <v>201</v>
      </c>
      <c r="C19" s="203" t="s">
        <v>278</v>
      </c>
      <c r="D19" s="140">
        <v>0</v>
      </c>
      <c r="E19" s="140">
        <f>D19</f>
        <v>0</v>
      </c>
      <c r="F19" s="416"/>
      <c r="G19" s="364"/>
      <c r="H19" s="411"/>
    </row>
    <row r="20" spans="1:8" ht="49.5" customHeight="1">
      <c r="A20" s="407"/>
      <c r="B20" s="204" t="s">
        <v>202</v>
      </c>
      <c r="C20" s="203" t="s">
        <v>278</v>
      </c>
      <c r="D20" s="140">
        <v>0</v>
      </c>
      <c r="E20" s="140">
        <f>D20</f>
        <v>0</v>
      </c>
      <c r="F20" s="416"/>
      <c r="G20" s="364"/>
      <c r="H20" s="411"/>
    </row>
    <row r="21" spans="1:8" ht="26.25" customHeight="1">
      <c r="A21" s="407"/>
      <c r="B21" s="205" t="s">
        <v>203</v>
      </c>
      <c r="C21" s="206" t="s">
        <v>204</v>
      </c>
      <c r="D21" s="140">
        <v>0</v>
      </c>
      <c r="E21" s="140">
        <f>D21*0.2</f>
        <v>0</v>
      </c>
      <c r="F21" s="416"/>
      <c r="G21" s="364"/>
      <c r="H21" s="411"/>
    </row>
    <row r="22" spans="1:8" ht="43.5" customHeight="1">
      <c r="A22" s="407"/>
      <c r="B22" s="89" t="s">
        <v>205</v>
      </c>
      <c r="C22" s="207" t="s">
        <v>222</v>
      </c>
      <c r="D22" s="140">
        <v>0</v>
      </c>
      <c r="E22" s="140">
        <f>D22</f>
        <v>0</v>
      </c>
      <c r="F22" s="416"/>
      <c r="G22" s="364"/>
      <c r="H22" s="411"/>
    </row>
    <row r="23" spans="1:8" ht="24" customHeight="1">
      <c r="A23" s="407"/>
      <c r="B23" s="208" t="s">
        <v>206</v>
      </c>
      <c r="C23" s="210" t="s">
        <v>223</v>
      </c>
      <c r="D23" s="169">
        <v>0</v>
      </c>
      <c r="E23" s="169">
        <f>D23*0.5</f>
        <v>0</v>
      </c>
      <c r="F23" s="416"/>
      <c r="G23" s="364"/>
      <c r="H23" s="411"/>
    </row>
    <row r="24" spans="1:8" ht="35.25" customHeight="1">
      <c r="A24" s="407"/>
      <c r="B24" s="208" t="s">
        <v>207</v>
      </c>
      <c r="C24" s="210" t="s">
        <v>223</v>
      </c>
      <c r="D24" s="169">
        <v>0</v>
      </c>
      <c r="E24" s="169">
        <f>D24*0.5</f>
        <v>0</v>
      </c>
      <c r="F24" s="416"/>
      <c r="G24" s="364"/>
      <c r="H24" s="411"/>
    </row>
    <row r="25" spans="1:8" ht="23.25" customHeight="1" thickBot="1">
      <c r="A25" s="408"/>
      <c r="B25" s="209" t="s">
        <v>208</v>
      </c>
      <c r="C25" s="211" t="s">
        <v>224</v>
      </c>
      <c r="D25" s="175">
        <v>0</v>
      </c>
      <c r="E25" s="175">
        <f>D25*0.5</f>
        <v>0</v>
      </c>
      <c r="F25" s="417"/>
      <c r="G25" s="365"/>
      <c r="H25" s="412"/>
    </row>
    <row r="26" spans="1:8" ht="24" customHeight="1" thickBot="1">
      <c r="A26" s="414" t="s">
        <v>209</v>
      </c>
      <c r="B26" s="415"/>
      <c r="C26" s="415"/>
      <c r="D26" s="415"/>
      <c r="E26" s="415"/>
      <c r="F26" s="176"/>
      <c r="G26" s="217">
        <f>G7+G12+G18</f>
        <v>0</v>
      </c>
      <c r="H26" s="177"/>
    </row>
    <row r="27" spans="1:8" ht="31.5" customHeight="1" thickTop="1">
      <c r="A27" s="395" t="s">
        <v>210</v>
      </c>
      <c r="B27" s="165" t="s">
        <v>211</v>
      </c>
      <c r="C27" s="178">
        <v>-1</v>
      </c>
      <c r="D27" s="179">
        <v>0</v>
      </c>
      <c r="E27" s="396">
        <f>IF(C27*D27+C28*D28&lt;=-10,-10,C27*D27+C28*D28)</f>
        <v>0</v>
      </c>
      <c r="F27" s="401"/>
      <c r="G27" s="403"/>
      <c r="H27" s="127" t="s">
        <v>212</v>
      </c>
    </row>
    <row r="28" spans="1:8" ht="34.5" customHeight="1" thickBot="1">
      <c r="A28" s="352"/>
      <c r="B28" s="168" t="s">
        <v>213</v>
      </c>
      <c r="C28" s="180">
        <v>-2</v>
      </c>
      <c r="D28" s="181">
        <v>0</v>
      </c>
      <c r="E28" s="396"/>
      <c r="F28" s="402"/>
      <c r="G28" s="404"/>
      <c r="H28" s="151" t="s">
        <v>214</v>
      </c>
    </row>
    <row r="29" spans="1:8" ht="36" customHeight="1" thickBot="1">
      <c r="A29" s="397" t="s">
        <v>215</v>
      </c>
      <c r="B29" s="398"/>
      <c r="C29" s="398"/>
      <c r="D29" s="398"/>
      <c r="E29" s="398"/>
      <c r="F29" s="399">
        <f>E27</f>
        <v>0</v>
      </c>
      <c r="G29" s="400"/>
      <c r="H29" s="173" t="s">
        <v>216</v>
      </c>
    </row>
    <row r="30" spans="1:8" ht="30.75" customHeight="1">
      <c r="A30" s="405" t="s">
        <v>217</v>
      </c>
      <c r="B30" s="239" t="s">
        <v>287</v>
      </c>
      <c r="C30" s="183">
        <v>3</v>
      </c>
      <c r="D30" s="183">
        <v>0</v>
      </c>
      <c r="E30" s="183">
        <f>IF(C30*D30&gt;=3,3,C30*D30)</f>
        <v>0</v>
      </c>
      <c r="F30" s="406"/>
      <c r="G30" s="406"/>
      <c r="H30" s="182" t="s">
        <v>214</v>
      </c>
    </row>
    <row r="31" spans="1:8" ht="27.75" customHeight="1">
      <c r="A31" s="352"/>
      <c r="B31" s="240" t="s">
        <v>288</v>
      </c>
      <c r="C31" s="183">
        <v>2</v>
      </c>
      <c r="D31" s="183">
        <v>0</v>
      </c>
      <c r="E31" s="183">
        <f>IF(C31*D31&gt;=2,2,C31*D31)</f>
        <v>0</v>
      </c>
      <c r="F31" s="406"/>
      <c r="G31" s="406"/>
      <c r="H31" s="151" t="s">
        <v>214</v>
      </c>
    </row>
    <row r="32" spans="1:8" ht="19.5" customHeight="1">
      <c r="A32" s="413" t="s">
        <v>218</v>
      </c>
      <c r="B32" s="325"/>
      <c r="C32" s="325"/>
      <c r="D32" s="325"/>
      <c r="E32" s="325"/>
      <c r="F32" s="325"/>
      <c r="G32" s="184">
        <v>70</v>
      </c>
      <c r="H32" s="185"/>
    </row>
    <row r="33" spans="1:8" ht="21.75" customHeight="1">
      <c r="A33" s="323" t="s">
        <v>219</v>
      </c>
      <c r="B33" s="392"/>
      <c r="C33" s="392"/>
      <c r="D33" s="392"/>
      <c r="E33" s="392"/>
      <c r="F33" s="392"/>
      <c r="G33" s="192">
        <f>E31+G32+E30</f>
        <v>70</v>
      </c>
      <c r="H33" s="186"/>
    </row>
    <row r="34" spans="1:8" ht="22.5" customHeight="1" thickBot="1">
      <c r="A34" s="393" t="s">
        <v>176</v>
      </c>
      <c r="B34" s="394"/>
      <c r="C34" s="394"/>
      <c r="D34" s="394"/>
      <c r="E34" s="394"/>
      <c r="F34" s="394"/>
      <c r="G34" s="215">
        <f>IF(G26+F29+G33&gt;=100,100,G26+F29+G33)</f>
        <v>70</v>
      </c>
      <c r="H34" s="187"/>
    </row>
    <row r="35" spans="1:5" ht="17.25" thickTop="1">
      <c r="A35" s="3" t="s">
        <v>220</v>
      </c>
      <c r="C35" s="2"/>
      <c r="D35" s="2"/>
      <c r="E35" s="2"/>
    </row>
    <row r="36" spans="1:5" ht="16.5">
      <c r="A36" s="3" t="s">
        <v>221</v>
      </c>
      <c r="C36" s="2"/>
      <c r="D36" s="2"/>
      <c r="E36" s="2"/>
    </row>
  </sheetData>
  <sheetProtection password="9658" sheet="1" objects="1" scenarios="1"/>
  <mergeCells count="29">
    <mergeCell ref="A2:H2"/>
    <mergeCell ref="A4:B4"/>
    <mergeCell ref="F4:H4"/>
    <mergeCell ref="C6:E6"/>
    <mergeCell ref="A7:A10"/>
    <mergeCell ref="C7:E10"/>
    <mergeCell ref="F7:F10"/>
    <mergeCell ref="G7:G10"/>
    <mergeCell ref="H7:H10"/>
    <mergeCell ref="A12:A16"/>
    <mergeCell ref="G12:G16"/>
    <mergeCell ref="A18:A25"/>
    <mergeCell ref="G18:G25"/>
    <mergeCell ref="H18:H25"/>
    <mergeCell ref="A32:F32"/>
    <mergeCell ref="F31:G31"/>
    <mergeCell ref="A26:E26"/>
    <mergeCell ref="F12:F16"/>
    <mergeCell ref="F18:F25"/>
    <mergeCell ref="A33:F33"/>
    <mergeCell ref="A34:F34"/>
    <mergeCell ref="A27:A28"/>
    <mergeCell ref="E27:E28"/>
    <mergeCell ref="A29:E29"/>
    <mergeCell ref="F29:G29"/>
    <mergeCell ref="F27:F28"/>
    <mergeCell ref="G27:G28"/>
    <mergeCell ref="A30:A31"/>
    <mergeCell ref="F30:G30"/>
  </mergeCells>
  <printOptions horizontalCentered="1"/>
  <pageMargins left="0.3937007874015748" right="0.3937007874015748" top="0.3937007874015748" bottom="0.4330708661417323" header="0.2362204724409449" footer="0.5118110236220472"/>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B11" sqref="B11"/>
    </sheetView>
  </sheetViews>
  <sheetFormatPr defaultColWidth="9.00390625" defaultRowHeight="15.75"/>
  <cols>
    <col min="1" max="1" width="6.125" style="3" customWidth="1"/>
    <col min="2" max="2" width="36.375" style="2" customWidth="1"/>
    <col min="3" max="3" width="13.875" style="2" customWidth="1"/>
    <col min="4" max="4" width="7.00390625" style="2" customWidth="1"/>
    <col min="5" max="5" width="6.125" style="2" customWidth="1"/>
    <col min="6" max="6" width="9.375" style="2" customWidth="1"/>
    <col min="7" max="7" width="8.75390625" style="2" customWidth="1"/>
    <col min="8" max="8" width="17.25390625" style="2" customWidth="1"/>
    <col min="9" max="9" width="9.00390625" style="3" customWidth="1"/>
    <col min="10" max="26" width="9.00390625" style="194" customWidth="1"/>
    <col min="27" max="16384" width="9.00390625" style="3" customWidth="1"/>
  </cols>
  <sheetData>
    <row r="1" ht="19.5">
      <c r="A1" s="1" t="s">
        <v>0</v>
      </c>
    </row>
    <row r="2" spans="1:8" ht="26.25" customHeight="1">
      <c r="A2" s="471" t="s">
        <v>301</v>
      </c>
      <c r="B2" s="472"/>
      <c r="C2" s="472"/>
      <c r="D2" s="472"/>
      <c r="E2" s="472"/>
      <c r="F2" s="472"/>
      <c r="G2" s="472"/>
      <c r="H2" s="472"/>
    </row>
    <row r="3" spans="1:8" ht="10.5" customHeight="1">
      <c r="A3" s="473"/>
      <c r="B3" s="473"/>
      <c r="C3" s="473"/>
      <c r="D3" s="473"/>
      <c r="E3" s="473"/>
      <c r="F3" s="473"/>
      <c r="G3" s="473"/>
      <c r="H3" s="473"/>
    </row>
    <row r="4" spans="1:8" ht="24" customHeight="1" thickBot="1">
      <c r="A4" s="474" t="s">
        <v>293</v>
      </c>
      <c r="B4" s="475"/>
      <c r="C4" s="475"/>
      <c r="D4" s="475"/>
      <c r="E4" s="476" t="s">
        <v>294</v>
      </c>
      <c r="F4" s="477"/>
      <c r="G4" s="477"/>
      <c r="H4" s="477"/>
    </row>
    <row r="5" spans="1:8" ht="45" customHeight="1" thickBot="1" thickTop="1">
      <c r="A5" s="4" t="s">
        <v>1</v>
      </c>
      <c r="B5" s="5" t="s">
        <v>2</v>
      </c>
      <c r="C5" s="5" t="s">
        <v>3</v>
      </c>
      <c r="D5" s="6" t="s">
        <v>4</v>
      </c>
      <c r="E5" s="6" t="s">
        <v>5</v>
      </c>
      <c r="F5" s="6" t="s">
        <v>6</v>
      </c>
      <c r="G5" s="7" t="s">
        <v>7</v>
      </c>
      <c r="H5" s="8" t="s">
        <v>8</v>
      </c>
    </row>
    <row r="6" spans="1:8" ht="28.5">
      <c r="A6" s="457" t="s">
        <v>9</v>
      </c>
      <c r="B6" s="9" t="s">
        <v>10</v>
      </c>
      <c r="C6" s="10" t="s">
        <v>11</v>
      </c>
      <c r="D6" s="11">
        <v>2</v>
      </c>
      <c r="E6" s="11">
        <v>0</v>
      </c>
      <c r="F6" s="452">
        <f>IF(D6*E6+D7*E7+D8*E8+D9*E9+D10*E10+E11+E12+E13&gt;=30,30,D6*E6+D7*E7+D8*E8+D9*E9+D10*E10+E11+E12+E13)</f>
        <v>0</v>
      </c>
      <c r="G6" s="452">
        <v>0</v>
      </c>
      <c r="H6" s="12" t="s">
        <v>12</v>
      </c>
    </row>
    <row r="7" spans="1:8" ht="15.75">
      <c r="A7" s="457"/>
      <c r="B7" s="13" t="s">
        <v>13</v>
      </c>
      <c r="C7" s="14" t="s">
        <v>14</v>
      </c>
      <c r="D7" s="15">
        <v>2</v>
      </c>
      <c r="E7" s="16">
        <v>0</v>
      </c>
      <c r="F7" s="453"/>
      <c r="G7" s="453"/>
      <c r="H7" s="17" t="s">
        <v>15</v>
      </c>
    </row>
    <row r="8" spans="1:8" ht="15.75">
      <c r="A8" s="457"/>
      <c r="B8" s="18" t="s">
        <v>16</v>
      </c>
      <c r="C8" s="14" t="s">
        <v>17</v>
      </c>
      <c r="D8" s="16">
        <v>1</v>
      </c>
      <c r="E8" s="16">
        <v>0</v>
      </c>
      <c r="F8" s="453"/>
      <c r="G8" s="453"/>
      <c r="H8" s="17" t="s">
        <v>15</v>
      </c>
    </row>
    <row r="9" spans="1:8" ht="15.75">
      <c r="A9" s="457"/>
      <c r="B9" s="18" t="s">
        <v>18</v>
      </c>
      <c r="C9" s="14" t="s">
        <v>17</v>
      </c>
      <c r="D9" s="16">
        <v>1</v>
      </c>
      <c r="E9" s="16">
        <v>0</v>
      </c>
      <c r="F9" s="453"/>
      <c r="G9" s="453"/>
      <c r="H9" s="17" t="s">
        <v>15</v>
      </c>
    </row>
    <row r="10" spans="1:8" ht="28.5">
      <c r="A10" s="457"/>
      <c r="B10" s="18" t="s">
        <v>19</v>
      </c>
      <c r="C10" s="14" t="s">
        <v>20</v>
      </c>
      <c r="D10" s="16">
        <v>2</v>
      </c>
      <c r="E10" s="16">
        <v>0</v>
      </c>
      <c r="F10" s="453"/>
      <c r="G10" s="453"/>
      <c r="H10" s="19" t="s">
        <v>12</v>
      </c>
    </row>
    <row r="11" spans="1:8" ht="53.25" customHeight="1">
      <c r="A11" s="458"/>
      <c r="B11" s="20" t="s">
        <v>21</v>
      </c>
      <c r="C11" s="21"/>
      <c r="D11" s="15">
        <v>20</v>
      </c>
      <c r="E11" s="15">
        <v>0</v>
      </c>
      <c r="F11" s="453"/>
      <c r="G11" s="453"/>
      <c r="H11" s="17" t="s">
        <v>22</v>
      </c>
    </row>
    <row r="12" spans="1:8" ht="57">
      <c r="A12" s="458"/>
      <c r="B12" s="21" t="s">
        <v>23</v>
      </c>
      <c r="C12" s="21"/>
      <c r="D12" s="15">
        <v>30</v>
      </c>
      <c r="E12" s="15">
        <v>0</v>
      </c>
      <c r="F12" s="453"/>
      <c r="G12" s="478"/>
      <c r="H12" s="19" t="s">
        <v>24</v>
      </c>
    </row>
    <row r="13" spans="1:8" ht="28.5" customHeight="1" thickBot="1">
      <c r="A13" s="458"/>
      <c r="B13" s="22" t="s">
        <v>25</v>
      </c>
      <c r="C13" s="22"/>
      <c r="D13" s="23">
        <v>30</v>
      </c>
      <c r="E13" s="23">
        <v>0</v>
      </c>
      <c r="F13" s="454"/>
      <c r="G13" s="479"/>
      <c r="H13" s="24" t="s">
        <v>26</v>
      </c>
    </row>
    <row r="14" spans="1:8" ht="44.25" customHeight="1" thickBot="1">
      <c r="A14" s="25" t="s">
        <v>1</v>
      </c>
      <c r="B14" s="26" t="s">
        <v>2</v>
      </c>
      <c r="C14" s="26" t="s">
        <v>3</v>
      </c>
      <c r="D14" s="27" t="s">
        <v>4</v>
      </c>
      <c r="E14" s="27" t="s">
        <v>5</v>
      </c>
      <c r="F14" s="27" t="s">
        <v>27</v>
      </c>
      <c r="G14" s="28" t="s">
        <v>28</v>
      </c>
      <c r="H14" s="29" t="s">
        <v>29</v>
      </c>
    </row>
    <row r="15" spans="1:8" ht="15.75">
      <c r="A15" s="457" t="s">
        <v>30</v>
      </c>
      <c r="B15" s="30" t="s">
        <v>31</v>
      </c>
      <c r="C15" s="14" t="s">
        <v>14</v>
      </c>
      <c r="D15" s="16">
        <v>2</v>
      </c>
      <c r="E15" s="16">
        <v>0</v>
      </c>
      <c r="F15" s="453">
        <f>IF(D15*E15+D16*E16+D17*E17+D18*E18+D19*E19+D20*E20+D21*E21+D22*E22+D23*E23&gt;=30,30,D15*E15+D16*E16+D17*E17+D18*E18+D19*E19+D20*E20+D21*E21+D22*E22+D23*E23)</f>
        <v>0</v>
      </c>
      <c r="G15" s="453">
        <v>0</v>
      </c>
      <c r="H15" s="31" t="s">
        <v>32</v>
      </c>
    </row>
    <row r="16" spans="1:8" ht="15.75">
      <c r="A16" s="458"/>
      <c r="B16" s="21" t="s">
        <v>33</v>
      </c>
      <c r="C16" s="32" t="s">
        <v>34</v>
      </c>
      <c r="D16" s="15">
        <v>4</v>
      </c>
      <c r="E16" s="15">
        <v>0</v>
      </c>
      <c r="F16" s="453"/>
      <c r="G16" s="453"/>
      <c r="H16" s="33" t="s">
        <v>32</v>
      </c>
    </row>
    <row r="17" spans="1:8" ht="15.75">
      <c r="A17" s="458"/>
      <c r="B17" s="21" t="s">
        <v>35</v>
      </c>
      <c r="C17" s="32" t="s">
        <v>14</v>
      </c>
      <c r="D17" s="15">
        <v>2</v>
      </c>
      <c r="E17" s="15">
        <v>0</v>
      </c>
      <c r="F17" s="453"/>
      <c r="G17" s="453"/>
      <c r="H17" s="33" t="s">
        <v>32</v>
      </c>
    </row>
    <row r="18" spans="1:8" ht="15.75">
      <c r="A18" s="458"/>
      <c r="B18" s="21" t="s">
        <v>36</v>
      </c>
      <c r="C18" s="32" t="s">
        <v>14</v>
      </c>
      <c r="D18" s="15">
        <v>2</v>
      </c>
      <c r="E18" s="15">
        <v>0</v>
      </c>
      <c r="F18" s="453"/>
      <c r="G18" s="453"/>
      <c r="H18" s="33" t="s">
        <v>32</v>
      </c>
    </row>
    <row r="19" spans="1:8" ht="15.75">
      <c r="A19" s="458"/>
      <c r="B19" s="21" t="s">
        <v>37</v>
      </c>
      <c r="C19" s="32" t="s">
        <v>34</v>
      </c>
      <c r="D19" s="15">
        <v>4</v>
      </c>
      <c r="E19" s="15">
        <v>0</v>
      </c>
      <c r="F19" s="453"/>
      <c r="G19" s="453"/>
      <c r="H19" s="33" t="s">
        <v>32</v>
      </c>
    </row>
    <row r="20" spans="1:8" ht="28.5">
      <c r="A20" s="458"/>
      <c r="B20" s="459" t="s">
        <v>38</v>
      </c>
      <c r="C20" s="34" t="s">
        <v>39</v>
      </c>
      <c r="D20" s="35">
        <v>4</v>
      </c>
      <c r="E20" s="35">
        <v>0</v>
      </c>
      <c r="F20" s="453"/>
      <c r="G20" s="453"/>
      <c r="H20" s="33" t="s">
        <v>32</v>
      </c>
    </row>
    <row r="21" spans="1:8" ht="28.5">
      <c r="A21" s="458"/>
      <c r="B21" s="460"/>
      <c r="C21" s="34" t="s">
        <v>40</v>
      </c>
      <c r="D21" s="35">
        <v>2</v>
      </c>
      <c r="E21" s="35">
        <v>0</v>
      </c>
      <c r="F21" s="453"/>
      <c r="G21" s="453"/>
      <c r="H21" s="33" t="s">
        <v>32</v>
      </c>
    </row>
    <row r="22" spans="1:8" ht="28.5">
      <c r="A22" s="458"/>
      <c r="B22" s="459" t="s">
        <v>41</v>
      </c>
      <c r="C22" s="34" t="s">
        <v>39</v>
      </c>
      <c r="D22" s="35">
        <v>4</v>
      </c>
      <c r="E22" s="35">
        <v>0</v>
      </c>
      <c r="F22" s="453"/>
      <c r="G22" s="453"/>
      <c r="H22" s="36" t="s">
        <v>32</v>
      </c>
    </row>
    <row r="23" spans="1:8" ht="29.25" thickBot="1">
      <c r="A23" s="442"/>
      <c r="B23" s="461"/>
      <c r="C23" s="34" t="s">
        <v>40</v>
      </c>
      <c r="D23" s="35">
        <v>2</v>
      </c>
      <c r="E23" s="35">
        <v>0</v>
      </c>
      <c r="F23" s="454"/>
      <c r="G23" s="454"/>
      <c r="H23" s="33" t="s">
        <v>32</v>
      </c>
    </row>
    <row r="24" spans="1:8" ht="24" customHeight="1" thickBot="1">
      <c r="A24" s="462" t="s">
        <v>42</v>
      </c>
      <c r="B24" s="463"/>
      <c r="C24" s="463"/>
      <c r="D24" s="463"/>
      <c r="E24" s="463"/>
      <c r="F24" s="464"/>
      <c r="G24" s="218">
        <f>G6+G15</f>
        <v>0</v>
      </c>
      <c r="H24" s="38"/>
    </row>
    <row r="25" spans="1:8" ht="28.5">
      <c r="A25" s="441" t="s">
        <v>43</v>
      </c>
      <c r="B25" s="39" t="s">
        <v>44</v>
      </c>
      <c r="C25" s="40" t="s">
        <v>45</v>
      </c>
      <c r="D25" s="41">
        <v>-2</v>
      </c>
      <c r="E25" s="41">
        <v>0</v>
      </c>
      <c r="F25" s="443">
        <f>IF(D25*E25+D26*E26&lt;=-10,-10,D25*E25+D26*E26)</f>
        <v>0</v>
      </c>
      <c r="G25" s="443"/>
      <c r="H25" s="42" t="s">
        <v>12</v>
      </c>
    </row>
    <row r="26" spans="1:8" ht="36.75" customHeight="1" thickBot="1">
      <c r="A26" s="442"/>
      <c r="B26" s="43" t="s">
        <v>46</v>
      </c>
      <c r="C26" s="44" t="s">
        <v>47</v>
      </c>
      <c r="D26" s="45">
        <v>-2</v>
      </c>
      <c r="E26" s="45">
        <v>0</v>
      </c>
      <c r="F26" s="444"/>
      <c r="G26" s="444"/>
      <c r="H26" s="46" t="s">
        <v>48</v>
      </c>
    </row>
    <row r="27" spans="1:8" ht="23.25" customHeight="1" thickBot="1">
      <c r="A27" s="434" t="s">
        <v>49</v>
      </c>
      <c r="B27" s="445"/>
      <c r="C27" s="446"/>
      <c r="D27" s="446"/>
      <c r="E27" s="446"/>
      <c r="F27" s="447"/>
      <c r="G27" s="37">
        <f>F25</f>
        <v>0</v>
      </c>
      <c r="H27" s="47"/>
    </row>
    <row r="28" spans="1:8" ht="22.5" customHeight="1">
      <c r="A28" s="448" t="s">
        <v>50</v>
      </c>
      <c r="B28" s="48" t="s">
        <v>51</v>
      </c>
      <c r="C28" s="49" t="s">
        <v>52</v>
      </c>
      <c r="D28" s="50">
        <v>0.5</v>
      </c>
      <c r="E28" s="188">
        <v>0</v>
      </c>
      <c r="F28" s="450">
        <f>IF(D28*E28+D29*E29&gt;=5,5,D28*E28+D29*E29)</f>
        <v>0</v>
      </c>
      <c r="G28" s="443">
        <v>0</v>
      </c>
      <c r="H28" s="465" t="s">
        <v>225</v>
      </c>
    </row>
    <row r="29" spans="1:8" ht="24.75" customHeight="1">
      <c r="A29" s="449"/>
      <c r="B29" s="48" t="s">
        <v>53</v>
      </c>
      <c r="C29" s="49" t="s">
        <v>54</v>
      </c>
      <c r="D29" s="50">
        <v>0.25</v>
      </c>
      <c r="E29" s="188">
        <v>0</v>
      </c>
      <c r="F29" s="451"/>
      <c r="G29" s="468"/>
      <c r="H29" s="466"/>
    </row>
    <row r="30" spans="1:8" ht="20.25" customHeight="1">
      <c r="A30" s="449"/>
      <c r="B30" s="48" t="s">
        <v>55</v>
      </c>
      <c r="C30" s="51" t="s">
        <v>56</v>
      </c>
      <c r="D30" s="50">
        <v>0.5</v>
      </c>
      <c r="E30" s="188">
        <v>0</v>
      </c>
      <c r="F30" s="455">
        <f>IF(D30*E30+D31*E31&gt;=5,5,D30*E30+D31*E31)</f>
        <v>0</v>
      </c>
      <c r="G30" s="469">
        <v>0</v>
      </c>
      <c r="H30" s="467" t="s">
        <v>225</v>
      </c>
    </row>
    <row r="31" spans="1:8" ht="19.5" customHeight="1">
      <c r="A31" s="449"/>
      <c r="B31" s="52" t="s">
        <v>57</v>
      </c>
      <c r="C31" s="51" t="s">
        <v>56</v>
      </c>
      <c r="D31" s="53">
        <v>0.5</v>
      </c>
      <c r="E31" s="45">
        <v>0</v>
      </c>
      <c r="F31" s="456"/>
      <c r="G31" s="470"/>
      <c r="H31" s="466"/>
    </row>
    <row r="32" spans="1:8" ht="27" customHeight="1" thickBot="1">
      <c r="A32" s="430" t="s">
        <v>58</v>
      </c>
      <c r="B32" s="431"/>
      <c r="C32" s="431"/>
      <c r="D32" s="432"/>
      <c r="E32" s="432"/>
      <c r="F32" s="433"/>
      <c r="G32" s="54">
        <v>70</v>
      </c>
      <c r="H32" s="55"/>
    </row>
    <row r="33" spans="1:8" ht="28.5" customHeight="1" thickBot="1">
      <c r="A33" s="434" t="s">
        <v>59</v>
      </c>
      <c r="B33" s="435"/>
      <c r="C33" s="436"/>
      <c r="D33" s="436"/>
      <c r="E33" s="436"/>
      <c r="F33" s="437"/>
      <c r="G33" s="218">
        <f>F28+F30+G32</f>
        <v>70</v>
      </c>
      <c r="H33" s="47"/>
    </row>
    <row r="34" spans="1:8" ht="25.5" customHeight="1" thickBot="1">
      <c r="A34" s="438" t="s">
        <v>60</v>
      </c>
      <c r="B34" s="439"/>
      <c r="C34" s="439"/>
      <c r="D34" s="439"/>
      <c r="E34" s="439"/>
      <c r="F34" s="440"/>
      <c r="G34" s="219">
        <f>IF(G24+G27+G33&gt;=100,100,G24+G27+G33)</f>
        <v>70</v>
      </c>
      <c r="H34" s="56"/>
    </row>
    <row r="35" ht="17.25" thickTop="1">
      <c r="A35" s="3" t="s">
        <v>61</v>
      </c>
    </row>
    <row r="36" ht="16.5">
      <c r="A36" s="3" t="s">
        <v>62</v>
      </c>
    </row>
    <row r="37" ht="16.5">
      <c r="A37" s="3" t="s">
        <v>63</v>
      </c>
    </row>
  </sheetData>
  <sheetProtection password="9658" sheet="1" objects="1" scenarios="1"/>
  <mergeCells count="27">
    <mergeCell ref="H28:H29"/>
    <mergeCell ref="H30:H31"/>
    <mergeCell ref="G28:G29"/>
    <mergeCell ref="G30:G31"/>
    <mergeCell ref="A2:H2"/>
    <mergeCell ref="A3:H3"/>
    <mergeCell ref="A4:D4"/>
    <mergeCell ref="E4:H4"/>
    <mergeCell ref="A6:A13"/>
    <mergeCell ref="G6:G13"/>
    <mergeCell ref="F6:F13"/>
    <mergeCell ref="F30:F31"/>
    <mergeCell ref="A15:A23"/>
    <mergeCell ref="F15:F23"/>
    <mergeCell ref="G15:G23"/>
    <mergeCell ref="B20:B21"/>
    <mergeCell ref="B22:B23"/>
    <mergeCell ref="A24:F24"/>
    <mergeCell ref="A32:F32"/>
    <mergeCell ref="A33:F33"/>
    <mergeCell ref="A34:F34"/>
    <mergeCell ref="A25:A26"/>
    <mergeCell ref="F25:F26"/>
    <mergeCell ref="G25:G26"/>
    <mergeCell ref="A27:F27"/>
    <mergeCell ref="A28:A31"/>
    <mergeCell ref="F28:F29"/>
  </mergeCells>
  <printOptions horizontalCentered="1"/>
  <pageMargins left="0.15748031496062992" right="0.15748031496062992" top="0.56" bottom="0.25" header="0.41" footer="0.32"/>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1">
      <selection activeCell="K19" sqref="K19"/>
    </sheetView>
  </sheetViews>
  <sheetFormatPr defaultColWidth="9.00390625" defaultRowHeight="15.75"/>
  <cols>
    <col min="1" max="1" width="18.25390625" style="57" customWidth="1"/>
    <col min="2" max="2" width="13.125" style="57" customWidth="1"/>
    <col min="3" max="3" width="11.875" style="57" customWidth="1"/>
    <col min="4" max="4" width="12.00390625" style="57" customWidth="1"/>
    <col min="5" max="14" width="9.00390625" style="58" customWidth="1"/>
    <col min="15" max="18" width="9.00390625" style="231" customWidth="1"/>
    <col min="19" max="22" width="9.00390625" style="58" customWidth="1"/>
    <col min="23" max="24" width="9.50390625" style="58" bestFit="1" customWidth="1"/>
    <col min="25" max="16384" width="9.00390625" style="58" customWidth="1"/>
  </cols>
  <sheetData>
    <row r="1" ht="16.5">
      <c r="A1" s="57" t="s">
        <v>234</v>
      </c>
    </row>
    <row r="2" spans="1:4" ht="19.5">
      <c r="A2" s="59" t="s">
        <v>302</v>
      </c>
      <c r="B2" s="59"/>
      <c r="C2" s="59"/>
      <c r="D2" s="59"/>
    </row>
    <row r="3" spans="1:3" ht="24" customHeight="1">
      <c r="A3" s="57" t="s">
        <v>293</v>
      </c>
      <c r="C3" s="57" t="s">
        <v>296</v>
      </c>
    </row>
    <row r="4" spans="1:4" ht="30" customHeight="1">
      <c r="A4" s="57" t="s">
        <v>294</v>
      </c>
      <c r="C4" s="57" t="s">
        <v>297</v>
      </c>
      <c r="D4" s="193"/>
    </row>
    <row r="5" spans="1:4" ht="16.5" hidden="1">
      <c r="A5" s="235" t="s">
        <v>277</v>
      </c>
      <c r="B5" s="234" t="s">
        <v>274</v>
      </c>
      <c r="D5" s="193"/>
    </row>
    <row r="6" ht="16.5">
      <c r="D6" s="193"/>
    </row>
    <row r="7" spans="1:15" ht="16.5">
      <c r="A7" s="57" t="s">
        <v>235</v>
      </c>
      <c r="D7" s="193"/>
      <c r="O7" s="231" t="s">
        <v>272</v>
      </c>
    </row>
    <row r="8" spans="1:15" ht="24.75" customHeight="1">
      <c r="A8" s="221" t="s">
        <v>236</v>
      </c>
      <c r="B8" s="221" t="s">
        <v>237</v>
      </c>
      <c r="C8" s="221" t="s">
        <v>238</v>
      </c>
      <c r="D8" s="221" t="s">
        <v>239</v>
      </c>
      <c r="E8" s="221" t="s">
        <v>240</v>
      </c>
      <c r="F8" s="221" t="s">
        <v>241</v>
      </c>
      <c r="O8" s="231" t="s">
        <v>273</v>
      </c>
    </row>
    <row r="9" spans="1:6" ht="49.5" hidden="1">
      <c r="A9" s="222" t="s">
        <v>242</v>
      </c>
      <c r="B9" s="223" t="s">
        <v>243</v>
      </c>
      <c r="C9" s="223" t="s">
        <v>244</v>
      </c>
      <c r="D9" s="223" t="s">
        <v>244</v>
      </c>
      <c r="E9" s="223" t="s">
        <v>245</v>
      </c>
      <c r="F9" s="223">
        <v>100</v>
      </c>
    </row>
    <row r="10" spans="1:6" ht="24.75" customHeight="1">
      <c r="A10" s="222" t="s">
        <v>246</v>
      </c>
      <c r="B10" s="223" t="s">
        <v>247</v>
      </c>
      <c r="C10" s="223" t="s">
        <v>248</v>
      </c>
      <c r="D10" s="223" t="s">
        <v>244</v>
      </c>
      <c r="E10" s="223" t="s">
        <v>244</v>
      </c>
      <c r="F10" s="223">
        <v>100</v>
      </c>
    </row>
    <row r="11" spans="1:6" ht="24.75" customHeight="1" hidden="1">
      <c r="A11" s="222" t="s">
        <v>249</v>
      </c>
      <c r="B11" s="223" t="s">
        <v>245</v>
      </c>
      <c r="C11" s="223" t="s">
        <v>250</v>
      </c>
      <c r="D11" s="223" t="s">
        <v>251</v>
      </c>
      <c r="E11" s="223" t="s">
        <v>251</v>
      </c>
      <c r="F11" s="223">
        <v>100</v>
      </c>
    </row>
    <row r="12" spans="1:18" ht="16.5">
      <c r="A12" s="224"/>
      <c r="B12" s="225"/>
      <c r="C12" s="225"/>
      <c r="D12" s="225"/>
      <c r="E12" s="225"/>
      <c r="F12" s="226"/>
      <c r="O12" s="232">
        <v>0.2</v>
      </c>
      <c r="P12" s="232">
        <v>0.1</v>
      </c>
      <c r="Q12" s="232">
        <v>0.1</v>
      </c>
      <c r="R12" s="232">
        <v>0.3</v>
      </c>
    </row>
    <row r="13" spans="1:18" ht="16.5">
      <c r="A13" s="57" t="s">
        <v>252</v>
      </c>
      <c r="O13" s="232">
        <v>0.4</v>
      </c>
      <c r="P13" s="232">
        <v>0.2</v>
      </c>
      <c r="Q13" s="232">
        <v>0.2</v>
      </c>
      <c r="R13" s="232">
        <v>0.5</v>
      </c>
    </row>
    <row r="14" spans="1:18" ht="33" customHeight="1">
      <c r="A14" s="60" t="s">
        <v>253</v>
      </c>
      <c r="B14" s="60" t="s">
        <v>254</v>
      </c>
      <c r="C14" s="60" t="s">
        <v>255</v>
      </c>
      <c r="D14" s="60" t="s">
        <v>256</v>
      </c>
      <c r="O14" s="232">
        <v>0.2</v>
      </c>
      <c r="P14" s="232">
        <v>0.2</v>
      </c>
      <c r="Q14" s="232">
        <v>0.2</v>
      </c>
      <c r="R14" s="232">
        <v>0.4</v>
      </c>
    </row>
    <row r="15" spans="1:25" ht="36.75" customHeight="1">
      <c r="A15" s="60" t="s">
        <v>257</v>
      </c>
      <c r="B15" s="230">
        <f>'教學(附表一)'!H37</f>
        <v>70</v>
      </c>
      <c r="C15" s="199">
        <f>IF(B5="教師",O18,O14)</f>
        <v>0.35</v>
      </c>
      <c r="D15" s="230">
        <f>ROUND(B15*C15,1)</f>
        <v>24.5</v>
      </c>
      <c r="O15" s="232"/>
      <c r="P15" s="232"/>
      <c r="Q15" s="232"/>
      <c r="R15" s="232"/>
      <c r="W15" s="227"/>
      <c r="X15" s="227"/>
      <c r="Y15" s="227"/>
    </row>
    <row r="16" spans="1:25" ht="26.25" customHeight="1">
      <c r="A16" s="60" t="s">
        <v>258</v>
      </c>
      <c r="B16" s="230">
        <f>'研究(附表二)'!G43</f>
        <v>70</v>
      </c>
      <c r="C16" s="199">
        <f>IF(B5="教師",P18,P14)</f>
        <v>0.25</v>
      </c>
      <c r="D16" s="230">
        <f>ROUND(B16*C16,1)</f>
        <v>17.5</v>
      </c>
      <c r="O16" s="232">
        <v>0.25</v>
      </c>
      <c r="P16" s="232">
        <v>0.25</v>
      </c>
      <c r="Q16" s="232">
        <v>0.1</v>
      </c>
      <c r="R16" s="232">
        <v>0.1</v>
      </c>
      <c r="W16" s="227"/>
      <c r="X16" s="227"/>
      <c r="Y16" s="227"/>
    </row>
    <row r="17" spans="1:25" ht="29.25" customHeight="1">
      <c r="A17" s="60" t="s">
        <v>259</v>
      </c>
      <c r="B17" s="230">
        <f>'輔導(附表三)'!G34</f>
        <v>70</v>
      </c>
      <c r="C17" s="199">
        <f>IF(B5="教師",Q18,Q14)</f>
        <v>0.2</v>
      </c>
      <c r="D17" s="230">
        <f>ROUND(B17*C17,1)</f>
        <v>14</v>
      </c>
      <c r="O17" s="232">
        <v>0.4</v>
      </c>
      <c r="P17" s="232">
        <v>0.5</v>
      </c>
      <c r="Q17" s="232">
        <v>0.2</v>
      </c>
      <c r="R17" s="232">
        <v>0.2</v>
      </c>
      <c r="W17" s="227"/>
      <c r="X17" s="227"/>
      <c r="Y17" s="227"/>
    </row>
    <row r="18" spans="1:25" ht="31.5" customHeight="1">
      <c r="A18" s="60" t="s">
        <v>260</v>
      </c>
      <c r="B18" s="230">
        <f>'服務(附表四)'!G34</f>
        <v>70</v>
      </c>
      <c r="C18" s="199">
        <f>IF(B5="教師",R18,R14)</f>
        <v>0.2</v>
      </c>
      <c r="D18" s="230">
        <f>ROUND(B18*C18,1)</f>
        <v>14</v>
      </c>
      <c r="O18" s="232">
        <v>0.35</v>
      </c>
      <c r="P18" s="232">
        <v>0.25</v>
      </c>
      <c r="Q18" s="232">
        <v>0.2</v>
      </c>
      <c r="R18" s="232">
        <v>0.2</v>
      </c>
      <c r="W18" s="227"/>
      <c r="X18" s="227"/>
      <c r="Y18" s="227"/>
    </row>
    <row r="19" spans="1:25" ht="29.25" customHeight="1">
      <c r="A19" s="60" t="s">
        <v>261</v>
      </c>
      <c r="B19" s="61"/>
      <c r="C19" s="62">
        <f>C15+C16+C17+C18</f>
        <v>1</v>
      </c>
      <c r="D19" s="230">
        <f>D15+D16+D17+D18</f>
        <v>70</v>
      </c>
      <c r="W19" s="227"/>
      <c r="X19" s="227"/>
      <c r="Y19" s="227"/>
    </row>
    <row r="20" spans="1:18" ht="25.5">
      <c r="A20" s="480">
        <f>IF(C19&gt;1,"您的採計比例合計錯誤","")</f>
      </c>
      <c r="B20" s="480"/>
      <c r="C20" s="480"/>
      <c r="D20" s="480"/>
      <c r="O20" s="233">
        <f>IF(B5="教師",O16,O12)</f>
        <v>0.25</v>
      </c>
      <c r="P20" s="233">
        <f>IF(B5="教師",P16,P12)</f>
        <v>0.25</v>
      </c>
      <c r="Q20" s="233">
        <f>IF(B5="教師",Q16,Q12)</f>
        <v>0.1</v>
      </c>
      <c r="R20" s="233">
        <f>IF(B5="教師",R16,R12)</f>
        <v>0.1</v>
      </c>
    </row>
    <row r="21" spans="15:18" ht="16.5">
      <c r="O21" s="233">
        <f>IF(B5="教師",O17,O13)</f>
        <v>0.4</v>
      </c>
      <c r="P21" s="233">
        <f>IF(B5="教師",P17,P13)</f>
        <v>0.5</v>
      </c>
      <c r="Q21" s="233">
        <f>IF(B5="教師",Q17,Q13)</f>
        <v>0.2</v>
      </c>
      <c r="R21" s="233">
        <f>IF(B5="教師",R17,R13)</f>
        <v>0.2</v>
      </c>
    </row>
    <row r="22" spans="1:4" ht="16.5">
      <c r="A22" s="481" t="s">
        <v>262</v>
      </c>
      <c r="B22" s="482"/>
      <c r="C22" s="482"/>
      <c r="D22" s="482"/>
    </row>
    <row r="23" spans="1:2" ht="16.5">
      <c r="A23" s="63" t="s">
        <v>263</v>
      </c>
      <c r="B23" s="57" t="str">
        <f>IF(D19&gt;=70,"通過",IF(D19&lt;60,"不及格","待改進"))</f>
        <v>通過</v>
      </c>
    </row>
    <row r="24" spans="1:3" ht="16.5">
      <c r="A24" s="63" t="s">
        <v>264</v>
      </c>
      <c r="B24" s="57" t="s">
        <v>265</v>
      </c>
      <c r="C24" s="57" t="s">
        <v>266</v>
      </c>
    </row>
    <row r="25" spans="1:3" ht="16.5">
      <c r="A25" s="63" t="s">
        <v>267</v>
      </c>
      <c r="B25" s="57" t="s">
        <v>268</v>
      </c>
      <c r="C25" s="57" t="s">
        <v>269</v>
      </c>
    </row>
    <row r="28" spans="1:4" ht="16.5">
      <c r="A28" s="228" t="s">
        <v>276</v>
      </c>
      <c r="B28" s="229"/>
      <c r="C28" s="229"/>
      <c r="D28" s="228" t="s">
        <v>270</v>
      </c>
    </row>
  </sheetData>
  <sheetProtection password="9658" sheet="1" objects="1" scenarios="1"/>
  <mergeCells count="2">
    <mergeCell ref="A20:D20"/>
    <mergeCell ref="A22:D22"/>
  </mergeCells>
  <conditionalFormatting sqref="A20:D20">
    <cfRule type="expression" priority="1" dxfId="0" stopIfTrue="1">
      <formula>$C$19&gt;1</formula>
    </cfRule>
  </conditionalFormatting>
  <dataValidations count="5">
    <dataValidation type="decimal" allowBlank="1" showInputMessage="1" showErrorMessage="1" sqref="C18">
      <formula1>R20</formula1>
      <formula2>R21</formula2>
    </dataValidation>
    <dataValidation type="decimal" allowBlank="1" showInputMessage="1" showErrorMessage="1" sqref="C17">
      <formula1>Q20</formula1>
      <formula2>Q21</formula2>
    </dataValidation>
    <dataValidation type="decimal" allowBlank="1" showInputMessage="1" showErrorMessage="1" sqref="C16">
      <formula1>P20</formula1>
      <formula2>P21</formula2>
    </dataValidation>
    <dataValidation type="decimal" allowBlank="1" showInputMessage="1" showErrorMessage="1" sqref="C15">
      <formula1>O20</formula1>
      <formula2>O21</formula2>
    </dataValidation>
    <dataValidation type="list" allowBlank="1" showInputMessage="1" showErrorMessage="1" sqref="B5">
      <formula1>$O$7:$O$8</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2021-07-29T05:40:22Z</dcterms:modified>
  <cp:category/>
  <cp:version/>
  <cp:contentType/>
  <cp:contentStatus/>
</cp:coreProperties>
</file>